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Con PL" sheetId="1" r:id="rId1"/>
    <sheet name="Con BS" sheetId="2" r:id="rId2"/>
    <sheet name="CF" sheetId="3" r:id="rId3"/>
    <sheet name="Equity" sheetId="4" r:id="rId4"/>
  </sheets>
  <externalReferences>
    <externalReference r:id="rId7"/>
    <externalReference r:id="rId8"/>
    <externalReference r:id="rId9"/>
    <externalReference r:id="rId10"/>
  </externalReferences>
  <definedNames>
    <definedName name="_xlnm.Print_Area" localSheetId="1">'Con BS'!$A$1:$F$60</definedName>
    <definedName name="_xlnm.Print_Area" localSheetId="3">'Equity'!$A$1:$L$38</definedName>
  </definedNames>
  <calcPr fullCalcOnLoad="1"/>
</workbook>
</file>

<file path=xl/sharedStrings.xml><?xml version="1.0" encoding="utf-8"?>
<sst xmlns="http://schemas.openxmlformats.org/spreadsheetml/2006/main" count="125" uniqueCount="101">
  <si>
    <t>JUAN KUANG (M) INDUSTRIAL BERHAD (Co. No. 73170-V)</t>
  </si>
  <si>
    <t>Condensed Consolidated Balance Sheets</t>
  </si>
  <si>
    <t>As at end of</t>
  </si>
  <si>
    <t xml:space="preserve">As at </t>
  </si>
  <si>
    <t>Current</t>
  </si>
  <si>
    <t>Preceding</t>
  </si>
  <si>
    <t>Quarter</t>
  </si>
  <si>
    <t>Year Ended</t>
  </si>
  <si>
    <t>RM'000</t>
  </si>
  <si>
    <t>Property, Plant and Equipment</t>
  </si>
  <si>
    <t>Investment Property</t>
  </si>
  <si>
    <t>Investment in Associated Company</t>
  </si>
  <si>
    <t>Current Assets</t>
  </si>
  <si>
    <t>Inventories</t>
  </si>
  <si>
    <t>Trade and others receivables</t>
  </si>
  <si>
    <t>Tax recoverable</t>
  </si>
  <si>
    <t>Cash and cash equivalents</t>
  </si>
  <si>
    <t>Share Capital</t>
  </si>
  <si>
    <t>Reserves</t>
  </si>
  <si>
    <t>Shareholders' Fund</t>
  </si>
  <si>
    <t>Minority shareholders' interests</t>
  </si>
  <si>
    <t>Total Equity</t>
  </si>
  <si>
    <t>Borrowings</t>
  </si>
  <si>
    <t>Deferred taxation</t>
  </si>
  <si>
    <t>Current Liabilities</t>
  </si>
  <si>
    <t>Trade and other payables</t>
  </si>
  <si>
    <t>Provision for liqudated damages</t>
  </si>
  <si>
    <t>Taxation</t>
  </si>
  <si>
    <t>Condensed Consolidated Income Statements</t>
  </si>
  <si>
    <t>Revenue</t>
  </si>
  <si>
    <t>Cost of Sales</t>
  </si>
  <si>
    <t>Gross Profit</t>
  </si>
  <si>
    <t>Other income</t>
  </si>
  <si>
    <t>Administrative expenses</t>
  </si>
  <si>
    <t>Finance Cost</t>
  </si>
  <si>
    <t>Share of profit of associated company</t>
  </si>
  <si>
    <t>Income tax expenses</t>
  </si>
  <si>
    <t>Attributable to :</t>
  </si>
  <si>
    <t>Equity holders of the parent</t>
  </si>
  <si>
    <t>Minority interests</t>
  </si>
  <si>
    <t>Earnings per share attributable</t>
  </si>
  <si>
    <t xml:space="preserve"> - Basic (sen) - for profit for the period</t>
  </si>
  <si>
    <t>- Diluted (sen) - for profit for the period</t>
  </si>
  <si>
    <t>Condensed Consolidated Statements of Changes in Equity</t>
  </si>
  <si>
    <t>Attributable to Equity Holders of the Parent</t>
  </si>
  <si>
    <t>Non Distributable</t>
  </si>
  <si>
    <t>Distributable</t>
  </si>
  <si>
    <t>Share Premium</t>
  </si>
  <si>
    <t>Revaluation Reserve</t>
  </si>
  <si>
    <t>Capital Reserve</t>
  </si>
  <si>
    <t>Exchange Reserve</t>
  </si>
  <si>
    <t xml:space="preserve"> Retained Earnings</t>
  </si>
  <si>
    <t>Total</t>
  </si>
  <si>
    <t>Minority Interest</t>
  </si>
  <si>
    <t>(RM'000)</t>
  </si>
  <si>
    <t>Currency translation differences</t>
  </si>
  <si>
    <t>Net Profit for the period</t>
  </si>
  <si>
    <t>Realised of Revaluation Reserve</t>
  </si>
  <si>
    <t>Condensed Consolidated Cash Flow Statements</t>
  </si>
  <si>
    <t>quarter</t>
  </si>
  <si>
    <t>Net Profit / (loss) before tax</t>
  </si>
  <si>
    <t>Adjustment for non-cash flow:-</t>
  </si>
  <si>
    <t>Depreciation of property, plant and equipment</t>
  </si>
  <si>
    <t>Results retained in associated company</t>
  </si>
  <si>
    <t>Interest expense</t>
  </si>
  <si>
    <t>Interest income</t>
  </si>
  <si>
    <t>Write down in value of property</t>
  </si>
  <si>
    <t>Operating profit / (loss) before changes in working capital</t>
  </si>
  <si>
    <t>Changes in working capital</t>
  </si>
  <si>
    <t>Net Change in current assets</t>
  </si>
  <si>
    <t>Net Change in current liabilities</t>
  </si>
  <si>
    <t>Cash generated from / (used in) operating activities</t>
  </si>
  <si>
    <t>Taxation refund / (paid)</t>
  </si>
  <si>
    <t>Net cash generated from / (used in) operating activities</t>
  </si>
  <si>
    <t>Investing Activities</t>
  </si>
  <si>
    <t>Purchase of property, plant and equipment</t>
  </si>
  <si>
    <t>Interest received</t>
  </si>
  <si>
    <t>Financing Activities</t>
  </si>
  <si>
    <t>Interest paid</t>
  </si>
  <si>
    <t>Proceeds from issuance of shares</t>
  </si>
  <si>
    <t>Drawdown / (repayment) of bank borrowings</t>
  </si>
  <si>
    <t>Net increase / (decrease) in cash and cash equivalents</t>
  </si>
  <si>
    <t>Non - Current Assets</t>
  </si>
  <si>
    <t>TOTAL ASSETS</t>
  </si>
  <si>
    <t>ASSETS</t>
  </si>
  <si>
    <t>EQUITY AND LIABILITIES</t>
  </si>
  <si>
    <t>Equity attributable to equity holders of the parent</t>
  </si>
  <si>
    <t>Total equity</t>
  </si>
  <si>
    <t>Non-current liabilities</t>
  </si>
  <si>
    <t>Total Liabilities</t>
  </si>
  <si>
    <t>TOTAL EQUITY AND LIABILITIES</t>
  </si>
  <si>
    <t>Cash and cash equivalents at 1 February 2006</t>
  </si>
  <si>
    <t>Profit before tax</t>
  </si>
  <si>
    <t>Profit for the period</t>
  </si>
  <si>
    <t>Issuance of shares pursuant to ESOS</t>
  </si>
  <si>
    <t>Individual Quarter</t>
  </si>
  <si>
    <t>Cumulative Quarter</t>
  </si>
  <si>
    <t>Net assets per ordinary share (sen)</t>
  </si>
  <si>
    <t>Realise of Revaluation Reserve</t>
  </si>
  <si>
    <t xml:space="preserve">    to equity holders of the parent:</t>
  </si>
  <si>
    <t>Other Investments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</si>
</sst>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dd\-mmm\-yyyy"/>
    <numFmt numFmtId="174" formatCode="dd/mmm/yyyy"/>
    <numFmt numFmtId="175" formatCode="_(* #,##0.00000_);_(* \(#,##0.00000\);_(* &quot;-&quot;??_);_(@_)"/>
    <numFmt numFmtId="176" formatCode="_(* #,##0.000_);_(* \(#,##0.000\);_(* &quot;-&quot;??_);_(@_)"/>
    <numFmt numFmtId="177" formatCode="#,##0.000_);[Red]\(#,##0.000\)"/>
    <numFmt numFmtId="178" formatCode="_(* #,##0.0000_);_(* \(#,##0.0000\);_(* &quot;-&quot;??_);_(@_)"/>
    <numFmt numFmtId="179" formatCode="_(* #,##0.000000_);_(* \(#,##0.000000\);_(* &quot;-&quot;??_);_(@_)"/>
    <numFmt numFmtId="180" formatCode="_(* #,##0.0_);_(* \(#,##0.0\);_(* &quot;-&quot;??_);_(@_)"/>
  </numFmts>
  <fonts count="13">
    <font>
      <sz val="10"/>
      <name val="Arial"/>
      <family val="0"/>
    </font>
    <font>
      <sz val="10"/>
      <name val="Times New Roman"/>
      <family val="0"/>
    </font>
    <font>
      <b/>
      <sz val="14"/>
      <name val="Times New Roman"/>
      <family val="1"/>
    </font>
    <font>
      <b/>
      <u val="single"/>
      <sz val="12"/>
      <name val="Times New Roman"/>
      <family val="1"/>
    </font>
    <font>
      <b/>
      <sz val="10"/>
      <name val="Times New Roman"/>
      <family val="1"/>
    </font>
    <font>
      <i/>
      <sz val="9"/>
      <name val="Times New Roman"/>
      <family val="1"/>
    </font>
    <font>
      <sz val="10"/>
      <color indexed="10"/>
      <name val="Times New Roman"/>
      <family val="1"/>
    </font>
    <font>
      <i/>
      <sz val="10"/>
      <name val="Times New Roman"/>
      <family val="1"/>
    </font>
    <font>
      <b/>
      <u val="single"/>
      <sz val="10"/>
      <name val="Times New Roman"/>
      <family val="1"/>
    </font>
    <font>
      <sz val="9"/>
      <name val="Times New Roman"/>
      <family val="1"/>
    </font>
    <font>
      <b/>
      <u val="single"/>
      <sz val="13"/>
      <name val="Times New Roman"/>
      <family val="1"/>
    </font>
    <font>
      <sz val="10"/>
      <color indexed="9"/>
      <name val="Times New Roman"/>
      <family val="1"/>
    </font>
    <font>
      <b/>
      <i/>
      <sz val="10"/>
      <color indexed="9"/>
      <name val="Times New Roman"/>
      <family val="1"/>
    </font>
  </fonts>
  <fills count="2">
    <fill>
      <patternFill/>
    </fill>
    <fill>
      <patternFill patternType="gray125"/>
    </fill>
  </fills>
  <borders count="1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172" fontId="4" fillId="0" borderId="1" xfId="15" applyNumberFormat="1" applyFont="1" applyBorder="1" applyAlignment="1">
      <alignment horizontal="center"/>
    </xf>
    <xf numFmtId="0" fontId="4" fillId="0" borderId="0" xfId="0" applyFont="1" applyAlignment="1">
      <alignment horizontal="center"/>
    </xf>
    <xf numFmtId="172" fontId="4" fillId="0" borderId="2" xfId="15" applyNumberFormat="1" applyFont="1" applyBorder="1" applyAlignment="1">
      <alignment horizontal="center"/>
    </xf>
    <xf numFmtId="173" fontId="4" fillId="0" borderId="2" xfId="0" applyNumberFormat="1" applyFont="1" applyBorder="1" applyAlignment="1">
      <alignment horizontal="center"/>
    </xf>
    <xf numFmtId="174" fontId="4" fillId="0" borderId="0" xfId="0" applyNumberFormat="1" applyFont="1" applyAlignment="1">
      <alignment horizontal="center"/>
    </xf>
    <xf numFmtId="172" fontId="4" fillId="0" borderId="3" xfId="15" applyNumberFormat="1" applyFont="1" applyBorder="1" applyAlignment="1">
      <alignment horizontal="center"/>
    </xf>
    <xf numFmtId="172" fontId="1" fillId="0" borderId="1" xfId="15" applyNumberFormat="1" applyFont="1" applyBorder="1" applyAlignment="1">
      <alignment/>
    </xf>
    <xf numFmtId="172" fontId="1" fillId="0" borderId="0" xfId="15" applyNumberFormat="1" applyFont="1" applyAlignment="1">
      <alignment/>
    </xf>
    <xf numFmtId="172" fontId="1" fillId="0" borderId="0" xfId="0" applyNumberFormat="1" applyFont="1" applyAlignment="1">
      <alignment/>
    </xf>
    <xf numFmtId="172" fontId="1" fillId="0" borderId="2" xfId="15" applyNumberFormat="1" applyFont="1" applyBorder="1" applyAlignment="1">
      <alignment/>
    </xf>
    <xf numFmtId="172" fontId="1" fillId="0" borderId="4" xfId="15" applyNumberFormat="1" applyFont="1" applyBorder="1" applyAlignment="1">
      <alignment/>
    </xf>
    <xf numFmtId="0" fontId="7" fillId="0" borderId="0" xfId="0" applyFont="1" applyAlignment="1">
      <alignment/>
    </xf>
    <xf numFmtId="172" fontId="1" fillId="0" borderId="1" xfId="15" applyNumberFormat="1" applyFont="1" applyFill="1" applyBorder="1" applyAlignment="1">
      <alignment/>
    </xf>
    <xf numFmtId="172" fontId="1" fillId="0" borderId="2" xfId="15" applyNumberFormat="1" applyFont="1" applyFill="1" applyBorder="1" applyAlignment="1">
      <alignment/>
    </xf>
    <xf numFmtId="172" fontId="4" fillId="0" borderId="5" xfId="15" applyNumberFormat="1" applyFont="1" applyBorder="1" applyAlignment="1">
      <alignment/>
    </xf>
    <xf numFmtId="172" fontId="4" fillId="0" borderId="0" xfId="15" applyNumberFormat="1" applyFont="1" applyAlignment="1">
      <alignment/>
    </xf>
    <xf numFmtId="172" fontId="1" fillId="0" borderId="0" xfId="15" applyNumberFormat="1" applyFont="1" applyBorder="1" applyAlignment="1">
      <alignment/>
    </xf>
    <xf numFmtId="172" fontId="1" fillId="0" borderId="6" xfId="15" applyNumberFormat="1" applyFont="1" applyBorder="1" applyAlignment="1">
      <alignment/>
    </xf>
    <xf numFmtId="172" fontId="1" fillId="0" borderId="7" xfId="15" applyNumberFormat="1" applyFont="1" applyBorder="1" applyAlignment="1">
      <alignment/>
    </xf>
    <xf numFmtId="43" fontId="1" fillId="0" borderId="0" xfId="15" applyFont="1" applyAlignment="1">
      <alignment/>
    </xf>
    <xf numFmtId="172" fontId="1" fillId="0" borderId="3" xfId="15" applyNumberFormat="1" applyFont="1" applyFill="1" applyBorder="1" applyAlignment="1">
      <alignment/>
    </xf>
    <xf numFmtId="43" fontId="1" fillId="0" borderId="0" xfId="0" applyNumberFormat="1" applyFont="1" applyAlignment="1">
      <alignment/>
    </xf>
    <xf numFmtId="0" fontId="1" fillId="0" borderId="0" xfId="0" applyFont="1" applyAlignment="1">
      <alignment horizontal="center"/>
    </xf>
    <xf numFmtId="0" fontId="4" fillId="0" borderId="3" xfId="0" applyFont="1" applyBorder="1" applyAlignment="1">
      <alignment horizontal="center"/>
    </xf>
    <xf numFmtId="172" fontId="1" fillId="0" borderId="3" xfId="15" applyNumberFormat="1" applyFont="1" applyBorder="1" applyAlignment="1">
      <alignment/>
    </xf>
    <xf numFmtId="172" fontId="1" fillId="0" borderId="8" xfId="15" applyNumberFormat="1" applyFont="1" applyBorder="1" applyAlignment="1">
      <alignment/>
    </xf>
    <xf numFmtId="43" fontId="1" fillId="0" borderId="4" xfId="15" applyFont="1" applyBorder="1" applyAlignment="1">
      <alignment/>
    </xf>
    <xf numFmtId="43" fontId="1" fillId="0" borderId="0" xfId="15" applyFont="1" applyBorder="1" applyAlignment="1">
      <alignment/>
    </xf>
    <xf numFmtId="0" fontId="1" fillId="0" borderId="0" xfId="0" applyFont="1" applyAlignment="1" quotePrefix="1">
      <alignment/>
    </xf>
    <xf numFmtId="0" fontId="1" fillId="0" borderId="0" xfId="0" applyFont="1" applyFill="1" applyAlignment="1">
      <alignment/>
    </xf>
    <xf numFmtId="0" fontId="2" fillId="0" borderId="0" xfId="0" applyFont="1" applyFill="1" applyAlignment="1">
      <alignment/>
    </xf>
    <xf numFmtId="0" fontId="8" fillId="0" borderId="0" xfId="0" applyFont="1" applyFill="1" applyAlignment="1">
      <alignment/>
    </xf>
    <xf numFmtId="0" fontId="1" fillId="0" borderId="0" xfId="0" applyFont="1" applyFill="1" applyBorder="1" applyAlignment="1">
      <alignment/>
    </xf>
    <xf numFmtId="0" fontId="1" fillId="0" borderId="9" xfId="0" applyFont="1" applyFill="1" applyBorder="1" applyAlignment="1">
      <alignment/>
    </xf>
    <xf numFmtId="0" fontId="4" fillId="0" borderId="0" xfId="0" applyFont="1" applyFill="1" applyAlignment="1">
      <alignment horizontal="center"/>
    </xf>
    <xf numFmtId="0" fontId="1" fillId="0" borderId="10" xfId="0" applyFont="1" applyFill="1" applyBorder="1" applyAlignment="1">
      <alignment/>
    </xf>
    <xf numFmtId="0" fontId="4" fillId="0" borderId="0" xfId="0" applyFont="1" applyFill="1" applyBorder="1" applyAlignment="1">
      <alignment horizontal="center" vertical="justify"/>
    </xf>
    <xf numFmtId="0" fontId="4" fillId="0" borderId="0" xfId="0" applyFont="1" applyFill="1" applyBorder="1" applyAlignment="1">
      <alignment horizontal="center"/>
    </xf>
    <xf numFmtId="0" fontId="4" fillId="0" borderId="0" xfId="0" applyFont="1" applyFill="1" applyAlignment="1">
      <alignment horizontal="center" vertical="justify"/>
    </xf>
    <xf numFmtId="0" fontId="1" fillId="0" borderId="6" xfId="0" applyFont="1" applyFill="1" applyBorder="1" applyAlignment="1">
      <alignment/>
    </xf>
    <xf numFmtId="0" fontId="4" fillId="0" borderId="0" xfId="0" applyFont="1" applyFill="1" applyAlignment="1">
      <alignment/>
    </xf>
    <xf numFmtId="172" fontId="1" fillId="0" borderId="0" xfId="15" applyNumberFormat="1" applyFont="1" applyFill="1" applyBorder="1" applyAlignment="1">
      <alignment/>
    </xf>
    <xf numFmtId="172" fontId="1" fillId="0" borderId="0" xfId="0" applyNumberFormat="1" applyFont="1" applyFill="1" applyBorder="1" applyAlignment="1">
      <alignment/>
    </xf>
    <xf numFmtId="172" fontId="1" fillId="0" borderId="0" xfId="15" applyNumberFormat="1" applyFont="1" applyFill="1" applyAlignment="1">
      <alignment/>
    </xf>
    <xf numFmtId="172" fontId="1" fillId="0" borderId="5" xfId="15" applyNumberFormat="1" applyFont="1" applyFill="1" applyBorder="1" applyAlignment="1">
      <alignment/>
    </xf>
    <xf numFmtId="172" fontId="1" fillId="0" borderId="5" xfId="0" applyNumberFormat="1" applyFont="1" applyFill="1" applyBorder="1" applyAlignment="1">
      <alignment/>
    </xf>
    <xf numFmtId="43" fontId="1" fillId="0" borderId="0" xfId="15" applyFont="1" applyFill="1" applyBorder="1" applyAlignment="1">
      <alignment/>
    </xf>
    <xf numFmtId="178" fontId="6" fillId="0" borderId="0" xfId="0" applyNumberFormat="1" applyFont="1" applyFill="1" applyAlignment="1">
      <alignment/>
    </xf>
    <xf numFmtId="43" fontId="1" fillId="0" borderId="0" xfId="0" applyNumberFormat="1" applyFont="1" applyFill="1" applyBorder="1" applyAlignment="1">
      <alignment/>
    </xf>
    <xf numFmtId="41" fontId="1" fillId="0" borderId="0" xfId="0" applyNumberFormat="1" applyFont="1" applyAlignment="1">
      <alignment/>
    </xf>
    <xf numFmtId="41" fontId="4" fillId="0" borderId="0" xfId="0" applyNumberFormat="1" applyFont="1" applyAlignment="1">
      <alignment horizontal="center"/>
    </xf>
    <xf numFmtId="15" fontId="4" fillId="0" borderId="0" xfId="0" applyNumberFormat="1" applyFont="1" applyBorder="1" applyAlignment="1">
      <alignment horizontal="center"/>
    </xf>
    <xf numFmtId="14" fontId="4" fillId="0" borderId="0" xfId="0" applyNumberFormat="1" applyFont="1" applyAlignment="1">
      <alignment horizontal="center"/>
    </xf>
    <xf numFmtId="41" fontId="1" fillId="0" borderId="0" xfId="15" applyNumberFormat="1" applyFont="1" applyAlignment="1">
      <alignment/>
    </xf>
    <xf numFmtId="38" fontId="1" fillId="0" borderId="0" xfId="15" applyNumberFormat="1" applyFont="1" applyAlignment="1">
      <alignment/>
    </xf>
    <xf numFmtId="41" fontId="1" fillId="0" borderId="0" xfId="15" applyNumberFormat="1" applyFont="1" applyFill="1" applyAlignment="1">
      <alignment/>
    </xf>
    <xf numFmtId="37" fontId="1" fillId="0" borderId="0" xfId="15" applyNumberFormat="1" applyFont="1" applyAlignment="1">
      <alignment/>
    </xf>
    <xf numFmtId="41" fontId="1" fillId="0" borderId="0" xfId="15" applyNumberFormat="1" applyFont="1" applyBorder="1" applyAlignment="1">
      <alignment/>
    </xf>
    <xf numFmtId="41" fontId="1" fillId="0" borderId="6" xfId="15" applyNumberFormat="1" applyFont="1" applyBorder="1" applyAlignment="1">
      <alignment/>
    </xf>
    <xf numFmtId="38" fontId="1" fillId="0" borderId="0" xfId="15" applyNumberFormat="1" applyFont="1" applyBorder="1" applyAlignment="1">
      <alignment/>
    </xf>
    <xf numFmtId="41" fontId="1" fillId="0" borderId="11" xfId="15" applyNumberFormat="1" applyFont="1" applyBorder="1" applyAlignment="1">
      <alignment/>
    </xf>
    <xf numFmtId="41" fontId="1" fillId="0" borderId="11" xfId="15" applyNumberFormat="1" applyFont="1" applyFill="1" applyBorder="1" applyAlignment="1">
      <alignment/>
    </xf>
    <xf numFmtId="37" fontId="1" fillId="0" borderId="0" xfId="15" applyNumberFormat="1" applyFont="1" applyBorder="1" applyAlignment="1">
      <alignment/>
    </xf>
    <xf numFmtId="41" fontId="1" fillId="0" borderId="7" xfId="15" applyNumberFormat="1" applyFont="1" applyBorder="1" applyAlignment="1">
      <alignment/>
    </xf>
    <xf numFmtId="38" fontId="1" fillId="0" borderId="0" xfId="0" applyNumberFormat="1" applyFont="1" applyAlignment="1">
      <alignment/>
    </xf>
    <xf numFmtId="41" fontId="1" fillId="0" borderId="7" xfId="0" applyNumberFormat="1" applyFont="1" applyBorder="1" applyAlignment="1">
      <alignment/>
    </xf>
    <xf numFmtId="38" fontId="1" fillId="0" borderId="0" xfId="0" applyNumberFormat="1" applyFont="1" applyBorder="1" applyAlignment="1">
      <alignment/>
    </xf>
    <xf numFmtId="41" fontId="5" fillId="0" borderId="0" xfId="0" applyNumberFormat="1" applyFont="1" applyAlignment="1">
      <alignment/>
    </xf>
    <xf numFmtId="0" fontId="9" fillId="0" borderId="0" xfId="0" applyFont="1" applyAlignment="1">
      <alignment/>
    </xf>
    <xf numFmtId="41" fontId="9" fillId="0" borderId="0" xfId="0" applyNumberFormat="1" applyFont="1" applyAlignment="1">
      <alignment/>
    </xf>
    <xf numFmtId="43" fontId="5" fillId="0" borderId="0" xfId="15" applyFont="1" applyAlignment="1">
      <alignment/>
    </xf>
    <xf numFmtId="41" fontId="5" fillId="0" borderId="0" xfId="15" applyNumberFormat="1" applyFont="1" applyAlignment="1">
      <alignment/>
    </xf>
    <xf numFmtId="172" fontId="4" fillId="0" borderId="0" xfId="15" applyNumberFormat="1" applyFont="1" applyBorder="1" applyAlignment="1">
      <alignment horizontal="center"/>
    </xf>
    <xf numFmtId="172" fontId="4" fillId="0" borderId="0" xfId="0" applyNumberFormat="1" applyFont="1" applyAlignment="1">
      <alignment/>
    </xf>
    <xf numFmtId="0" fontId="7" fillId="0" borderId="0" xfId="0" applyFont="1" applyAlignment="1">
      <alignment horizontal="center"/>
    </xf>
    <xf numFmtId="0" fontId="4" fillId="0" borderId="2" xfId="0" applyFont="1" applyBorder="1" applyAlignment="1">
      <alignment horizontal="center"/>
    </xf>
    <xf numFmtId="43" fontId="1" fillId="0" borderId="0" xfId="15" applyFont="1" applyFill="1" applyAlignment="1">
      <alignment/>
    </xf>
    <xf numFmtId="43" fontId="1" fillId="0" borderId="4" xfId="15" applyNumberFormat="1" applyFont="1" applyBorder="1" applyAlignment="1">
      <alignment/>
    </xf>
    <xf numFmtId="0" fontId="10" fillId="0" borderId="0" xfId="0" applyFont="1" applyAlignment="1">
      <alignment/>
    </xf>
    <xf numFmtId="41" fontId="1" fillId="0" borderId="6" xfId="15" applyNumberFormat="1" applyFont="1" applyFill="1" applyBorder="1" applyAlignment="1">
      <alignment/>
    </xf>
    <xf numFmtId="43" fontId="1" fillId="0" borderId="4" xfId="15" applyFont="1" applyBorder="1" applyAlignment="1">
      <alignment horizontal="right"/>
    </xf>
    <xf numFmtId="0" fontId="5" fillId="0" borderId="0" xfId="0" applyFont="1" applyAlignment="1">
      <alignment horizontal="right"/>
    </xf>
    <xf numFmtId="172" fontId="5" fillId="0" borderId="0" xfId="0" applyNumberFormat="1" applyFont="1" applyAlignment="1">
      <alignment/>
    </xf>
    <xf numFmtId="179" fontId="5" fillId="0" borderId="0" xfId="15" applyNumberFormat="1" applyFont="1" applyAlignment="1">
      <alignment/>
    </xf>
    <xf numFmtId="172" fontId="5" fillId="0" borderId="0" xfId="15" applyNumberFormat="1" applyFont="1" applyAlignment="1">
      <alignment/>
    </xf>
    <xf numFmtId="0" fontId="11" fillId="0" borderId="0" xfId="0" applyFont="1" applyFill="1" applyAlignment="1">
      <alignment/>
    </xf>
    <xf numFmtId="172" fontId="11" fillId="0" borderId="0" xfId="0" applyNumberFormat="1" applyFont="1" applyFill="1" applyAlignment="1">
      <alignment/>
    </xf>
    <xf numFmtId="172" fontId="12" fillId="0" borderId="0" xfId="15" applyNumberFormat="1" applyFont="1" applyFill="1" applyAlignment="1">
      <alignment/>
    </xf>
    <xf numFmtId="172" fontId="4" fillId="0" borderId="12" xfId="15" applyNumberFormat="1" applyFont="1" applyBorder="1" applyAlignment="1">
      <alignment horizontal="center"/>
    </xf>
    <xf numFmtId="172" fontId="4" fillId="0" borderId="7" xfId="15" applyNumberFormat="1" applyFont="1" applyBorder="1" applyAlignment="1">
      <alignment horizontal="center"/>
    </xf>
    <xf numFmtId="172" fontId="4" fillId="0" borderId="13" xfId="15" applyNumberFormat="1" applyFont="1" applyBorder="1" applyAlignment="1">
      <alignment horizontal="center"/>
    </xf>
    <xf numFmtId="0" fontId="4" fillId="0" borderId="12" xfId="0" applyFont="1" applyBorder="1" applyAlignment="1">
      <alignment horizontal="center"/>
    </xf>
    <xf numFmtId="0" fontId="4" fillId="0" borderId="7" xfId="0" applyFont="1" applyBorder="1" applyAlignment="1">
      <alignment horizontal="center"/>
    </xf>
    <xf numFmtId="0" fontId="4" fillId="0" borderId="13" xfId="0" applyFont="1" applyBorder="1" applyAlignment="1">
      <alignment horizontal="center"/>
    </xf>
    <xf numFmtId="0" fontId="4" fillId="0"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114300</xdr:rowOff>
    </xdr:from>
    <xdr:to>
      <xdr:col>7</xdr:col>
      <xdr:colOff>723900</xdr:colOff>
      <xdr:row>48</xdr:row>
      <xdr:rowOff>114300</xdr:rowOff>
    </xdr:to>
    <xdr:sp>
      <xdr:nvSpPr>
        <xdr:cNvPr id="1" name="TextBox 1"/>
        <xdr:cNvSpPr txBox="1">
          <a:spLocks noChangeArrowheads="1"/>
        </xdr:cNvSpPr>
      </xdr:nvSpPr>
      <xdr:spPr>
        <a:xfrm>
          <a:off x="19050" y="7400925"/>
          <a:ext cx="57816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31st January 2006 and the accompanying  explanatory notes attached to the interim financial statements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142875</xdr:rowOff>
    </xdr:from>
    <xdr:to>
      <xdr:col>5</xdr:col>
      <xdr:colOff>809625</xdr:colOff>
      <xdr:row>60</xdr:row>
      <xdr:rowOff>47625</xdr:rowOff>
    </xdr:to>
    <xdr:sp>
      <xdr:nvSpPr>
        <xdr:cNvPr id="1" name="TextBox 1"/>
        <xdr:cNvSpPr txBox="1">
          <a:spLocks noChangeArrowheads="1"/>
        </xdr:cNvSpPr>
      </xdr:nvSpPr>
      <xdr:spPr>
        <a:xfrm>
          <a:off x="19050" y="9258300"/>
          <a:ext cx="548640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31st January 2006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0</xdr:rowOff>
    </xdr:from>
    <xdr:to>
      <xdr:col>5</xdr:col>
      <xdr:colOff>123825</xdr:colOff>
      <xdr:row>48</xdr:row>
      <xdr:rowOff>66675</xdr:rowOff>
    </xdr:to>
    <xdr:sp>
      <xdr:nvSpPr>
        <xdr:cNvPr id="1" name="TextBox 2"/>
        <xdr:cNvSpPr txBox="1">
          <a:spLocks noChangeArrowheads="1"/>
        </xdr:cNvSpPr>
      </xdr:nvSpPr>
      <xdr:spPr>
        <a:xfrm>
          <a:off x="19050" y="7277100"/>
          <a:ext cx="548640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31st January 2006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76200</xdr:rowOff>
    </xdr:from>
    <xdr:to>
      <xdr:col>9</xdr:col>
      <xdr:colOff>0</xdr:colOff>
      <xdr:row>6</xdr:row>
      <xdr:rowOff>76200</xdr:rowOff>
    </xdr:to>
    <xdr:sp>
      <xdr:nvSpPr>
        <xdr:cNvPr id="1" name="Line 2"/>
        <xdr:cNvSpPr>
          <a:spLocks/>
        </xdr:cNvSpPr>
      </xdr:nvSpPr>
      <xdr:spPr>
        <a:xfrm>
          <a:off x="6600825" y="11239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2" name="Line 3"/>
        <xdr:cNvSpPr>
          <a:spLocks/>
        </xdr:cNvSpPr>
      </xdr:nvSpPr>
      <xdr:spPr>
        <a:xfrm flipH="1">
          <a:off x="2590800" y="11334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3" name="Line 4"/>
        <xdr:cNvSpPr>
          <a:spLocks/>
        </xdr:cNvSpPr>
      </xdr:nvSpPr>
      <xdr:spPr>
        <a:xfrm>
          <a:off x="5524500" y="14573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4" name="Line 5"/>
        <xdr:cNvSpPr>
          <a:spLocks/>
        </xdr:cNvSpPr>
      </xdr:nvSpPr>
      <xdr:spPr>
        <a:xfrm flipH="1">
          <a:off x="3390900" y="14573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35</xdr:row>
      <xdr:rowOff>76200</xdr:rowOff>
    </xdr:from>
    <xdr:to>
      <xdr:col>10</xdr:col>
      <xdr:colOff>771525</xdr:colOff>
      <xdr:row>37</xdr:row>
      <xdr:rowOff>133350</xdr:rowOff>
    </xdr:to>
    <xdr:sp>
      <xdr:nvSpPr>
        <xdr:cNvPr id="5" name="TextBox 6"/>
        <xdr:cNvSpPr txBox="1">
          <a:spLocks noChangeArrowheads="1"/>
        </xdr:cNvSpPr>
      </xdr:nvSpPr>
      <xdr:spPr>
        <a:xfrm>
          <a:off x="161925" y="5857875"/>
          <a:ext cx="96012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31st January 2006 and the accompanying  explanatory notes attached to the interim financial statements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Desktop\Documents\Quarterly%20report\Qtr1-2007\jkconsol-040706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HYong\Desktop\Q2%2031.07.06%20-%20JKM%20(DEREK)\JKM%20Consol%20Q2%20ended%2031.07.06%20(18.09.06)-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SHYong\Desktop\Q2%2031.07.06%20-%20JKM%20(DEREK)\JKM%20Consol%20Q2%20ended%2031.07.06%20(15.09.06)-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1\PAULIN~1\LOCALS~1\Temp\IncrediMail\JKM%20Consol%20Q2%20ended%2031.07.06%20(18.09.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S BS"/>
      <sheetName val="FRS PL"/>
      <sheetName val="FRS equity"/>
      <sheetName val="cf"/>
      <sheetName val="Cond PL"/>
      <sheetName val="Cond BS"/>
      <sheetName val="equity"/>
      <sheetName val="det equity"/>
      <sheetName val="cf work"/>
      <sheetName val="EPS"/>
      <sheetName val="Fully diluted"/>
      <sheetName val="adj"/>
      <sheetName val="Sheet1"/>
      <sheetName val="Source"/>
      <sheetName val="pl"/>
      <sheetName val="P&amp;L"/>
      <sheetName val="bs"/>
      <sheetName val="B. Sheet"/>
      <sheetName val="notes"/>
      <sheetName val="working"/>
      <sheetName val="seg"/>
      <sheetName val="segYTD"/>
      <sheetName val="Proof of MI"/>
      <sheetName val="je"/>
      <sheetName val="Proof of RE"/>
      <sheetName val="FJK"/>
      <sheetName val="op bal"/>
      <sheetName val="reserve"/>
      <sheetName val="cnx"/>
      <sheetName val="goodwill"/>
      <sheetName val="segOct"/>
      <sheetName val="inter SP"/>
      <sheetName val="seg Apr"/>
      <sheetName val="Announcement"/>
      <sheetName val="disposal"/>
      <sheetName val="FA"/>
      <sheetName val="summary"/>
      <sheetName val="Announcement note"/>
    </sheetNames>
    <sheetDataSet>
      <sheetData sheetId="5">
        <row r="27">
          <cell r="F27">
            <v>21870</v>
          </cell>
        </row>
      </sheetData>
      <sheetData sheetId="7">
        <row r="16">
          <cell r="A16" t="str">
            <v>Transfer from retained profit to capital reverse</v>
          </cell>
          <cell r="C16">
            <v>0</v>
          </cell>
          <cell r="D16">
            <v>0</v>
          </cell>
          <cell r="E16">
            <v>0</v>
          </cell>
        </row>
        <row r="18">
          <cell r="A18" t="str">
            <v>Currency translation differences</v>
          </cell>
          <cell r="C18">
            <v>0</v>
          </cell>
          <cell r="D18">
            <v>0</v>
          </cell>
          <cell r="E18">
            <v>0</v>
          </cell>
          <cell r="F18">
            <v>0</v>
          </cell>
        </row>
        <row r="20">
          <cell r="C20">
            <v>0</v>
          </cell>
          <cell r="D20">
            <v>0</v>
          </cell>
          <cell r="E20">
            <v>0</v>
          </cell>
          <cell r="F20">
            <v>0</v>
          </cell>
          <cell r="G20">
            <v>0</v>
          </cell>
        </row>
        <row r="32">
          <cell r="F3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S BS"/>
      <sheetName val="FRS PL"/>
      <sheetName val="FRS equity"/>
      <sheetName val="cf"/>
      <sheetName val="Cond PL"/>
      <sheetName val="Cond BS"/>
      <sheetName val="equity"/>
      <sheetName val="det equity"/>
      <sheetName val="cf work"/>
      <sheetName val="EPS"/>
      <sheetName val="Fully diluted"/>
      <sheetName val="adj"/>
      <sheetName val="Sheet1"/>
      <sheetName val="Source"/>
      <sheetName val="pl"/>
      <sheetName val="P&amp;L"/>
      <sheetName val="bs"/>
      <sheetName val="B. Sheet"/>
      <sheetName val="notes"/>
      <sheetName val="working"/>
      <sheetName val="seg"/>
      <sheetName val="segYTD"/>
      <sheetName val="Proof of MI"/>
      <sheetName val="Proof of RE"/>
      <sheetName val="je"/>
      <sheetName val="FJK"/>
      <sheetName val="op bal"/>
      <sheetName val="reserve"/>
      <sheetName val="cnx"/>
      <sheetName val="goodwill"/>
      <sheetName val="segOct"/>
      <sheetName val="inter SP"/>
      <sheetName val="seg Apr"/>
      <sheetName val="Announcement"/>
      <sheetName val="disposal"/>
      <sheetName val="FA"/>
      <sheetName val="summary"/>
      <sheetName val="Announcement note"/>
    </sheetNames>
    <sheetDataSet>
      <sheetData sheetId="0">
        <row r="4">
          <cell r="A4" t="str">
            <v>As at 31 July 2006</v>
          </cell>
        </row>
        <row r="9">
          <cell r="D9">
            <v>38929</v>
          </cell>
          <cell r="F9">
            <v>38748</v>
          </cell>
        </row>
        <row r="13">
          <cell r="D13">
            <v>51551</v>
          </cell>
          <cell r="F13">
            <v>50015</v>
          </cell>
        </row>
        <row r="14">
          <cell r="D14">
            <v>3018</v>
          </cell>
          <cell r="F14">
            <v>3018</v>
          </cell>
        </row>
        <row r="15">
          <cell r="D15">
            <v>10742</v>
          </cell>
          <cell r="F15">
            <v>8746</v>
          </cell>
        </row>
        <row r="16">
          <cell r="D16">
            <v>2895</v>
          </cell>
        </row>
        <row r="21">
          <cell r="D21">
            <v>36460</v>
          </cell>
        </row>
        <row r="24">
          <cell r="D24">
            <v>20197</v>
          </cell>
        </row>
        <row r="33">
          <cell r="D33">
            <v>53076</v>
          </cell>
        </row>
        <row r="42">
          <cell r="D42">
            <v>7912</v>
          </cell>
        </row>
        <row r="43">
          <cell r="D43">
            <v>1342</v>
          </cell>
        </row>
        <row r="47">
          <cell r="D47">
            <v>28880</v>
          </cell>
        </row>
        <row r="48">
          <cell r="D48">
            <v>3149</v>
          </cell>
        </row>
        <row r="50">
          <cell r="D50">
            <v>454</v>
          </cell>
        </row>
      </sheetData>
      <sheetData sheetId="1">
        <row r="4">
          <cell r="A4" t="str">
            <v>For the period ended 31 July 2006</v>
          </cell>
        </row>
        <row r="8">
          <cell r="B8" t="str">
            <v>3 months ended 31 July </v>
          </cell>
          <cell r="F8" t="str">
            <v>6 months ended 31 July </v>
          </cell>
        </row>
        <row r="13">
          <cell r="D13">
            <v>57813</v>
          </cell>
          <cell r="H13">
            <v>103731</v>
          </cell>
        </row>
        <row r="15">
          <cell r="B15">
            <v>-43356</v>
          </cell>
          <cell r="D15">
            <v>-44206</v>
          </cell>
          <cell r="F15">
            <v>-83280</v>
          </cell>
          <cell r="H15">
            <v>-80429</v>
          </cell>
        </row>
        <row r="19">
          <cell r="B19">
            <v>1802</v>
          </cell>
          <cell r="D19">
            <v>790</v>
          </cell>
          <cell r="F19">
            <v>2333</v>
          </cell>
          <cell r="H19">
            <v>1443</v>
          </cell>
        </row>
        <row r="21">
          <cell r="D21">
            <v>-7600</v>
          </cell>
          <cell r="H21">
            <v>-14487</v>
          </cell>
        </row>
        <row r="23">
          <cell r="D23">
            <v>-352</v>
          </cell>
          <cell r="H23">
            <v>-587</v>
          </cell>
        </row>
        <row r="25">
          <cell r="B25">
            <v>256</v>
          </cell>
          <cell r="D25">
            <v>309</v>
          </cell>
          <cell r="F25">
            <v>389</v>
          </cell>
          <cell r="H25">
            <v>916</v>
          </cell>
        </row>
        <row r="29">
          <cell r="D29">
            <v>-1741</v>
          </cell>
          <cell r="H29">
            <v>-2716</v>
          </cell>
        </row>
        <row r="34">
          <cell r="H34">
            <v>4970</v>
          </cell>
        </row>
        <row r="35">
          <cell r="H35">
            <v>2901</v>
          </cell>
        </row>
      </sheetData>
      <sheetData sheetId="2">
        <row r="4">
          <cell r="B4" t="str">
            <v>For the 6 months period ended 31 July 2006</v>
          </cell>
        </row>
        <row r="14">
          <cell r="B14" t="str">
            <v>6 months ended 31 July 2005</v>
          </cell>
        </row>
        <row r="16">
          <cell r="B16" t="str">
            <v>Balance at 1 February 2005</v>
          </cell>
        </row>
        <row r="18">
          <cell r="C18">
            <v>55.9</v>
          </cell>
          <cell r="D18">
            <v>11</v>
          </cell>
        </row>
        <row r="19">
          <cell r="G19">
            <v>-21</v>
          </cell>
        </row>
        <row r="20">
          <cell r="E20">
            <v>-8</v>
          </cell>
        </row>
        <row r="21">
          <cell r="H21">
            <v>4970</v>
          </cell>
        </row>
        <row r="23">
          <cell r="B23" t="str">
            <v>Balance at 31 July 2005</v>
          </cell>
        </row>
        <row r="25">
          <cell r="B25" t="str">
            <v>6 months ended 31 July 2006</v>
          </cell>
        </row>
        <row r="27">
          <cell r="B27" t="str">
            <v>Balance at 1 February 2006</v>
          </cell>
          <cell r="C27">
            <v>53076</v>
          </cell>
          <cell r="D27">
            <v>3715</v>
          </cell>
          <cell r="E27">
            <v>377</v>
          </cell>
          <cell r="F27">
            <v>582</v>
          </cell>
          <cell r="G27">
            <v>623</v>
          </cell>
          <cell r="H27">
            <v>11061.1</v>
          </cell>
        </row>
        <row r="29">
          <cell r="F29">
            <v>494.30629999999996</v>
          </cell>
          <cell r="H29">
            <v>-494.30629999999996</v>
          </cell>
        </row>
        <row r="30">
          <cell r="G30">
            <v>626</v>
          </cell>
        </row>
        <row r="34">
          <cell r="B34" t="str">
            <v>Balance at 31 July 2006</v>
          </cell>
        </row>
      </sheetData>
      <sheetData sheetId="3">
        <row r="4">
          <cell r="A4" t="str">
            <v>for the 6 months ended 31 July 2006</v>
          </cell>
        </row>
        <row r="8">
          <cell r="C8" t="str">
            <v>31-07-06</v>
          </cell>
          <cell r="E8" t="str">
            <v>31-07-05</v>
          </cell>
        </row>
        <row r="11">
          <cell r="E11">
            <v>10587</v>
          </cell>
        </row>
        <row r="14">
          <cell r="C14">
            <v>6471</v>
          </cell>
          <cell r="E14">
            <v>4803</v>
          </cell>
        </row>
        <row r="15">
          <cell r="C15">
            <v>-389</v>
          </cell>
          <cell r="E15">
            <v>-916</v>
          </cell>
        </row>
        <row r="16">
          <cell r="C16">
            <v>479</v>
          </cell>
          <cell r="E16">
            <v>587</v>
          </cell>
        </row>
        <row r="17">
          <cell r="C17">
            <v>-269</v>
          </cell>
          <cell r="E17">
            <v>-154</v>
          </cell>
        </row>
        <row r="20">
          <cell r="B20" t="str">
            <v>Gain on disposal of a subsidiary company</v>
          </cell>
          <cell r="C20">
            <v>-1570</v>
          </cell>
        </row>
        <row r="26">
          <cell r="E26">
            <v>-22004</v>
          </cell>
        </row>
        <row r="27">
          <cell r="E27">
            <v>11746</v>
          </cell>
        </row>
        <row r="30">
          <cell r="E30">
            <v>-2569.91394</v>
          </cell>
        </row>
        <row r="34">
          <cell r="E34">
            <v>-10741.80755</v>
          </cell>
        </row>
        <row r="35">
          <cell r="B35" t="str">
            <v>Proceeds from disposal of a subsidiary company </v>
          </cell>
          <cell r="C35">
            <v>1500</v>
          </cell>
        </row>
        <row r="38">
          <cell r="C38">
            <v>269</v>
          </cell>
          <cell r="E38">
            <v>154</v>
          </cell>
        </row>
        <row r="45">
          <cell r="C45">
            <v>-479</v>
          </cell>
          <cell r="E45">
            <v>-587</v>
          </cell>
        </row>
        <row r="46">
          <cell r="E46">
            <v>67.36</v>
          </cell>
        </row>
        <row r="49">
          <cell r="C49">
            <v>-545</v>
          </cell>
        </row>
        <row r="50">
          <cell r="C50">
            <v>-281</v>
          </cell>
          <cell r="E50">
            <v>2402</v>
          </cell>
        </row>
        <row r="55">
          <cell r="E55">
            <v>16561</v>
          </cell>
        </row>
        <row r="57">
          <cell r="A57" t="str">
            <v>Cash and cash equivalents at 31 July 2006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S BS"/>
      <sheetName val="FRS PL"/>
      <sheetName val="FRS equity"/>
      <sheetName val="cf"/>
      <sheetName val="Cond PL"/>
      <sheetName val="Cond BS"/>
      <sheetName val="equity"/>
      <sheetName val="det equity"/>
      <sheetName val="cf work"/>
      <sheetName val="EPS"/>
      <sheetName val="Fully diluted"/>
      <sheetName val="adj"/>
      <sheetName val="Sheet1"/>
      <sheetName val="Source"/>
      <sheetName val="pl"/>
      <sheetName val="P&amp;L"/>
      <sheetName val="bs"/>
      <sheetName val="B. Sheet"/>
      <sheetName val="notes"/>
      <sheetName val="working"/>
      <sheetName val="seg"/>
      <sheetName val="segYTD"/>
      <sheetName val="Proof of MI"/>
      <sheetName val="Proof of RE"/>
      <sheetName val="je"/>
      <sheetName val="FJK"/>
      <sheetName val="op bal"/>
      <sheetName val="reserve"/>
      <sheetName val="cnx"/>
      <sheetName val="goodwill"/>
      <sheetName val="segOct"/>
      <sheetName val="inter SP"/>
      <sheetName val="seg Apr"/>
      <sheetName val="Announcement"/>
      <sheetName val="disposal"/>
      <sheetName val="FA"/>
      <sheetName val="summary"/>
      <sheetName val="Announcement note"/>
    </sheetNames>
    <sheetDataSet>
      <sheetData sheetId="0">
        <row r="22">
          <cell r="D22">
            <v>54391.000000000015</v>
          </cell>
        </row>
        <row r="23">
          <cell r="D23">
            <v>777</v>
          </cell>
        </row>
        <row r="34">
          <cell r="D34">
            <v>26465</v>
          </cell>
        </row>
        <row r="37">
          <cell r="D37">
            <v>58753</v>
          </cell>
        </row>
      </sheetData>
      <sheetData sheetId="1">
        <row r="13">
          <cell r="B13">
            <v>60338</v>
          </cell>
          <cell r="F13">
            <v>118300</v>
          </cell>
        </row>
        <row r="29">
          <cell r="B29">
            <v>-1093</v>
          </cell>
          <cell r="F29">
            <v>-2989</v>
          </cell>
        </row>
        <row r="34">
          <cell r="B34">
            <v>5413</v>
          </cell>
          <cell r="F34">
            <v>9480</v>
          </cell>
        </row>
        <row r="35">
          <cell r="B35">
            <v>2206</v>
          </cell>
          <cell r="F35">
            <v>5003</v>
          </cell>
        </row>
        <row r="42">
          <cell r="B42">
            <v>10.19</v>
          </cell>
          <cell r="D42">
            <v>6.11</v>
          </cell>
          <cell r="F42">
            <v>17.86</v>
          </cell>
          <cell r="H42">
            <v>9.36</v>
          </cell>
        </row>
        <row r="44">
          <cell r="B44">
            <v>10.159312567136745</v>
          </cell>
          <cell r="D44" t="str">
            <v>N/A</v>
          </cell>
          <cell r="F44">
            <v>17.800822576645107</v>
          </cell>
          <cell r="H44" t="str">
            <v>N/A</v>
          </cell>
        </row>
      </sheetData>
      <sheetData sheetId="2">
        <row r="31">
          <cell r="H31">
            <v>9481</v>
          </cell>
        </row>
      </sheetData>
      <sheetData sheetId="3">
        <row r="26">
          <cell r="C26">
            <v>-12870</v>
          </cell>
        </row>
        <row r="27">
          <cell r="C27">
            <v>518</v>
          </cell>
        </row>
        <row r="30">
          <cell r="C30">
            <v>-2711</v>
          </cell>
        </row>
        <row r="34">
          <cell r="C34">
            <v>-9269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S BS"/>
      <sheetName val="FRS PL"/>
      <sheetName val="FRS equity"/>
      <sheetName val="cf"/>
      <sheetName val="Cond PL"/>
      <sheetName val="Cond BS"/>
      <sheetName val="equity"/>
      <sheetName val="det equity"/>
      <sheetName val="cf work"/>
      <sheetName val="EPS"/>
      <sheetName val="Fully diluted"/>
      <sheetName val="adj"/>
      <sheetName val="Sheet1"/>
      <sheetName val="Source"/>
      <sheetName val="pl"/>
      <sheetName val="P&amp;L"/>
      <sheetName val="bs"/>
      <sheetName val="B. Sheet"/>
      <sheetName val="notes"/>
      <sheetName val="working"/>
      <sheetName val="seg"/>
      <sheetName val="segYTD"/>
      <sheetName val="Proof of MI"/>
      <sheetName val="Proof of RE"/>
      <sheetName val="je"/>
      <sheetName val="FJK"/>
      <sheetName val="op bal"/>
      <sheetName val="reserve"/>
      <sheetName val="cnx"/>
      <sheetName val="goodwill"/>
      <sheetName val="segOct"/>
      <sheetName val="inter SP"/>
      <sheetName val="seg Apr"/>
      <sheetName val="Announcement"/>
      <sheetName val="disposal"/>
      <sheetName val="FA"/>
      <sheetName val="summary"/>
      <sheetName val="Announcement note"/>
    </sheetNames>
    <sheetDataSet>
      <sheetData sheetId="1">
        <row r="21">
          <cell r="B21">
            <v>-10083</v>
          </cell>
          <cell r="F21">
            <v>-19749</v>
          </cell>
        </row>
        <row r="23">
          <cell r="B23">
            <v>-245</v>
          </cell>
          <cell r="F23">
            <v>-522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1"/>
  <sheetViews>
    <sheetView tabSelected="1" zoomScale="120" zoomScaleNormal="120" workbookViewId="0" topLeftCell="A1">
      <selection activeCell="H38" sqref="H38"/>
    </sheetView>
  </sheetViews>
  <sheetFormatPr defaultColWidth="9.140625" defaultRowHeight="12.75"/>
  <cols>
    <col min="1" max="1" width="32.421875" style="2" customWidth="1"/>
    <col min="2" max="2" width="11.57421875" style="2" customWidth="1"/>
    <col min="3" max="3" width="2.7109375" style="2" customWidth="1"/>
    <col min="4" max="4" width="11.57421875" style="2" customWidth="1"/>
    <col min="5" max="5" width="3.57421875" style="2" customWidth="1"/>
    <col min="6" max="6" width="11.57421875" style="2" customWidth="1"/>
    <col min="7" max="7" width="2.7109375" style="2" customWidth="1"/>
    <col min="8" max="8" width="11.57421875" style="2" customWidth="1"/>
    <col min="9" max="16384" width="8.8515625" style="2" customWidth="1"/>
  </cols>
  <sheetData>
    <row r="1" ht="18.75">
      <c r="A1" s="1" t="s">
        <v>0</v>
      </c>
    </row>
    <row r="3" ht="15.75">
      <c r="A3" s="3" t="s">
        <v>28</v>
      </c>
    </row>
    <row r="4" ht="15.75">
      <c r="A4" s="3" t="str">
        <f>'[2]FRS PL'!$A$4</f>
        <v>For the period ended 31 July 2006</v>
      </c>
    </row>
    <row r="7" spans="2:8" ht="12.75">
      <c r="B7" s="96" t="s">
        <v>95</v>
      </c>
      <c r="C7" s="97"/>
      <c r="D7" s="98"/>
      <c r="F7" s="96" t="s">
        <v>96</v>
      </c>
      <c r="G7" s="97"/>
      <c r="H7" s="98"/>
    </row>
    <row r="8" spans="2:8" ht="12.75">
      <c r="B8" s="93" t="str">
        <f>'[2]FRS PL'!$B$8:$D$8</f>
        <v>3 months ended 31 July </v>
      </c>
      <c r="C8" s="94"/>
      <c r="D8" s="95"/>
      <c r="F8" s="93" t="str">
        <f>'[2]FRS PL'!$F$8:$H$8</f>
        <v>6 months ended 31 July </v>
      </c>
      <c r="G8" s="94"/>
      <c r="H8" s="95"/>
    </row>
    <row r="9" spans="2:8" ht="12.75">
      <c r="B9" s="80">
        <v>2006</v>
      </c>
      <c r="C9" s="27"/>
      <c r="D9" s="80">
        <v>2005</v>
      </c>
      <c r="F9" s="80">
        <v>2006</v>
      </c>
      <c r="G9" s="27"/>
      <c r="H9" s="80">
        <v>2005</v>
      </c>
    </row>
    <row r="10" spans="2:8" ht="12.75">
      <c r="B10" s="10" t="s">
        <v>8</v>
      </c>
      <c r="D10" s="10" t="s">
        <v>8</v>
      </c>
      <c r="F10" s="28" t="s">
        <v>8</v>
      </c>
      <c r="H10" s="28" t="s">
        <v>8</v>
      </c>
    </row>
    <row r="11" ht="6.75" customHeight="1"/>
    <row r="12" ht="5.25" customHeight="1">
      <c r="A12" s="4"/>
    </row>
    <row r="13" spans="1:8" ht="12.75">
      <c r="A13" s="2" t="s">
        <v>29</v>
      </c>
      <c r="B13" s="11">
        <f>'[3]FRS PL'!$B$13</f>
        <v>60338</v>
      </c>
      <c r="C13" s="12"/>
      <c r="D13" s="11">
        <f>'[2]FRS PL'!$D$13</f>
        <v>57813</v>
      </c>
      <c r="E13" s="12"/>
      <c r="F13" s="11">
        <f>'[3]FRS PL'!$F$13</f>
        <v>118300</v>
      </c>
      <c r="G13" s="12"/>
      <c r="H13" s="11">
        <f>'[2]FRS PL'!$H$13</f>
        <v>103731</v>
      </c>
    </row>
    <row r="14" spans="2:8" ht="12.75">
      <c r="B14" s="14"/>
      <c r="C14" s="12"/>
      <c r="D14" s="14"/>
      <c r="E14" s="12"/>
      <c r="F14" s="14"/>
      <c r="G14" s="12"/>
      <c r="H14" s="14"/>
    </row>
    <row r="15" spans="1:8" ht="12.75">
      <c r="A15" s="2" t="s">
        <v>30</v>
      </c>
      <c r="B15" s="14">
        <f>'[2]FRS PL'!$B$15</f>
        <v>-43356</v>
      </c>
      <c r="C15" s="12"/>
      <c r="D15" s="14">
        <f>'[2]FRS PL'!$D$15</f>
        <v>-44206</v>
      </c>
      <c r="E15" s="12"/>
      <c r="F15" s="14">
        <f>'[2]FRS PL'!$F$15</f>
        <v>-83280</v>
      </c>
      <c r="G15" s="12"/>
      <c r="H15" s="14">
        <f>'[2]FRS PL'!$H$15</f>
        <v>-80429</v>
      </c>
    </row>
    <row r="16" spans="2:8" ht="12.75">
      <c r="B16" s="14"/>
      <c r="C16" s="12"/>
      <c r="D16" s="14"/>
      <c r="E16" s="12"/>
      <c r="F16" s="14"/>
      <c r="G16" s="12"/>
      <c r="H16" s="14"/>
    </row>
    <row r="17" spans="1:8" ht="12.75">
      <c r="A17" s="4" t="s">
        <v>31</v>
      </c>
      <c r="B17" s="11">
        <f>SUM(B13:B15)</f>
        <v>16982</v>
      </c>
      <c r="C17" s="12"/>
      <c r="D17" s="11">
        <f>SUM(D13:D15)</f>
        <v>13607</v>
      </c>
      <c r="E17" s="12"/>
      <c r="F17" s="11">
        <f>SUM(F13:F15)</f>
        <v>35020</v>
      </c>
      <c r="G17" s="12"/>
      <c r="H17" s="11">
        <f>SUM(H13:H15)</f>
        <v>23302</v>
      </c>
    </row>
    <row r="18" spans="2:8" ht="12.75">
      <c r="B18" s="14"/>
      <c r="C18" s="12"/>
      <c r="D18" s="14"/>
      <c r="E18" s="12"/>
      <c r="F18" s="14"/>
      <c r="G18" s="12"/>
      <c r="H18" s="14"/>
    </row>
    <row r="19" spans="1:8" ht="12.75">
      <c r="A19" s="2" t="s">
        <v>32</v>
      </c>
      <c r="B19" s="14">
        <f>'[2]FRS PL'!$B$19</f>
        <v>1802</v>
      </c>
      <c r="C19" s="12"/>
      <c r="D19" s="14">
        <f>'[2]FRS PL'!$D$19</f>
        <v>790</v>
      </c>
      <c r="E19" s="12"/>
      <c r="F19" s="14">
        <f>'[2]FRS PL'!$F$19</f>
        <v>2333</v>
      </c>
      <c r="G19" s="12"/>
      <c r="H19" s="14">
        <f>'[2]FRS PL'!$H$19</f>
        <v>1443</v>
      </c>
    </row>
    <row r="20" spans="2:8" ht="12.75">
      <c r="B20" s="14"/>
      <c r="C20" s="12"/>
      <c r="D20" s="14"/>
      <c r="E20" s="12"/>
      <c r="F20" s="14"/>
      <c r="G20" s="12"/>
      <c r="H20" s="14"/>
    </row>
    <row r="21" spans="1:8" ht="12.75">
      <c r="A21" s="2" t="s">
        <v>33</v>
      </c>
      <c r="B21" s="14">
        <f>'[4]FRS PL'!$B$21</f>
        <v>-10083</v>
      </c>
      <c r="C21" s="12"/>
      <c r="D21" s="14">
        <f>'[2]FRS PL'!$D$21</f>
        <v>-7600</v>
      </c>
      <c r="E21" s="12"/>
      <c r="F21" s="14">
        <f>'[4]FRS PL'!$F$21</f>
        <v>-19749</v>
      </c>
      <c r="G21" s="12"/>
      <c r="H21" s="14">
        <f>'[2]FRS PL'!$H$21</f>
        <v>-14487</v>
      </c>
    </row>
    <row r="22" spans="2:8" ht="12.75">
      <c r="B22" s="14"/>
      <c r="C22" s="12"/>
      <c r="D22" s="14"/>
      <c r="E22" s="12"/>
      <c r="F22" s="14"/>
      <c r="G22" s="12"/>
      <c r="H22" s="14"/>
    </row>
    <row r="23" spans="1:8" ht="12.75">
      <c r="A23" s="2" t="s">
        <v>34</v>
      </c>
      <c r="B23" s="14">
        <f>'[4]FRS PL'!$B$23</f>
        <v>-245</v>
      </c>
      <c r="C23" s="12"/>
      <c r="D23" s="14">
        <f>'[2]FRS PL'!$D$23</f>
        <v>-352</v>
      </c>
      <c r="E23" s="12"/>
      <c r="F23" s="14">
        <f>'[4]FRS PL'!$F$23</f>
        <v>-522</v>
      </c>
      <c r="G23" s="12"/>
      <c r="H23" s="14">
        <f>'[2]FRS PL'!$H$23</f>
        <v>-587</v>
      </c>
    </row>
    <row r="24" spans="2:8" ht="12.75">
      <c r="B24" s="14"/>
      <c r="C24" s="12"/>
      <c r="D24" s="14"/>
      <c r="E24" s="12"/>
      <c r="F24" s="14"/>
      <c r="G24" s="12"/>
      <c r="H24" s="14"/>
    </row>
    <row r="25" spans="1:8" ht="12.75">
      <c r="A25" s="2" t="s">
        <v>35</v>
      </c>
      <c r="B25" s="14">
        <f>'[2]FRS PL'!$B$25</f>
        <v>256</v>
      </c>
      <c r="C25" s="12"/>
      <c r="D25" s="14">
        <f>'[2]FRS PL'!$D$25</f>
        <v>309</v>
      </c>
      <c r="E25" s="12"/>
      <c r="F25" s="14">
        <f>'[2]FRS PL'!$F$25</f>
        <v>389</v>
      </c>
      <c r="G25" s="12"/>
      <c r="H25" s="14">
        <f>'[2]FRS PL'!$H$25</f>
        <v>916</v>
      </c>
    </row>
    <row r="26" spans="2:8" ht="12.75">
      <c r="B26" s="29"/>
      <c r="C26" s="12"/>
      <c r="D26" s="29"/>
      <c r="E26" s="12"/>
      <c r="F26" s="29"/>
      <c r="G26" s="12"/>
      <c r="H26" s="29"/>
    </row>
    <row r="27" spans="1:8" ht="12.75">
      <c r="A27" s="4" t="s">
        <v>92</v>
      </c>
      <c r="B27" s="15">
        <f>SUM(B17:B26)</f>
        <v>8712</v>
      </c>
      <c r="C27" s="12"/>
      <c r="D27" s="15">
        <f>SUM(D17:D25)</f>
        <v>6754</v>
      </c>
      <c r="E27" s="12"/>
      <c r="F27" s="15">
        <f>SUM(F17:F26)</f>
        <v>17471</v>
      </c>
      <c r="G27" s="12"/>
      <c r="H27" s="15">
        <f>SUM(H17:H26)</f>
        <v>10587</v>
      </c>
    </row>
    <row r="28" spans="2:8" ht="12.75">
      <c r="B28" s="14"/>
      <c r="C28" s="12"/>
      <c r="D28" s="14"/>
      <c r="E28" s="12"/>
      <c r="F28" s="14"/>
      <c r="G28" s="12"/>
      <c r="H28" s="14"/>
    </row>
    <row r="29" spans="1:8" ht="12.75">
      <c r="A29" s="2" t="s">
        <v>36</v>
      </c>
      <c r="B29" s="14">
        <f>'[3]FRS PL'!$B$29</f>
        <v>-1093</v>
      </c>
      <c r="C29" s="12"/>
      <c r="D29" s="14">
        <f>'[2]FRS PL'!$D$29</f>
        <v>-1741</v>
      </c>
      <c r="E29" s="12"/>
      <c r="F29" s="14">
        <f>'[3]FRS PL'!$F$29</f>
        <v>-2989</v>
      </c>
      <c r="G29" s="12"/>
      <c r="H29" s="14">
        <f>'[2]FRS PL'!$H$29</f>
        <v>-2716</v>
      </c>
    </row>
    <row r="30" spans="2:8" ht="12.75">
      <c r="B30" s="14"/>
      <c r="C30" s="12"/>
      <c r="D30" s="14"/>
      <c r="E30" s="12"/>
      <c r="F30" s="14"/>
      <c r="G30" s="12"/>
      <c r="H30" s="14"/>
    </row>
    <row r="31" spans="1:8" ht="12.75">
      <c r="A31" s="4" t="s">
        <v>93</v>
      </c>
      <c r="B31" s="15">
        <f>SUM(B27:B30)</f>
        <v>7619</v>
      </c>
      <c r="C31" s="12"/>
      <c r="D31" s="15">
        <f>SUM(D27:D30)</f>
        <v>5013</v>
      </c>
      <c r="E31" s="12"/>
      <c r="F31" s="15">
        <f>SUM(F27:F30)</f>
        <v>14482</v>
      </c>
      <c r="G31" s="12"/>
      <c r="H31" s="15">
        <f>SUM(H27:H30)</f>
        <v>7871</v>
      </c>
    </row>
    <row r="32" spans="1:8" ht="12.75">
      <c r="A32" s="4"/>
      <c r="B32" s="14"/>
      <c r="C32" s="12"/>
      <c r="D32" s="14"/>
      <c r="E32" s="12"/>
      <c r="F32" s="14"/>
      <c r="G32" s="12"/>
      <c r="H32" s="14"/>
    </row>
    <row r="33" spans="1:8" ht="12.75">
      <c r="A33" s="4" t="s">
        <v>37</v>
      </c>
      <c r="B33" s="14"/>
      <c r="C33" s="12"/>
      <c r="D33" s="14"/>
      <c r="E33" s="12"/>
      <c r="F33" s="14"/>
      <c r="G33" s="12"/>
      <c r="H33" s="14"/>
    </row>
    <row r="34" spans="1:8" ht="12.75">
      <c r="A34" s="2" t="s">
        <v>38</v>
      </c>
      <c r="B34" s="14">
        <f>'[3]FRS PL'!$B$34</f>
        <v>5413</v>
      </c>
      <c r="C34" s="12"/>
      <c r="D34" s="14">
        <v>3244</v>
      </c>
      <c r="E34" s="12"/>
      <c r="F34" s="14">
        <f>'[3]FRS PL'!$F$34+1</f>
        <v>9481</v>
      </c>
      <c r="G34" s="12"/>
      <c r="H34" s="14">
        <f>'[2]FRS PL'!$H$34</f>
        <v>4970</v>
      </c>
    </row>
    <row r="35" spans="1:8" ht="12.75">
      <c r="A35" s="2" t="s">
        <v>39</v>
      </c>
      <c r="B35" s="14">
        <f>'[3]FRS PL'!$B$35</f>
        <v>2206</v>
      </c>
      <c r="C35" s="12"/>
      <c r="D35" s="14">
        <v>1769</v>
      </c>
      <c r="E35" s="12"/>
      <c r="F35" s="14">
        <f>'[3]FRS PL'!$F$35-2</f>
        <v>5001</v>
      </c>
      <c r="G35" s="12"/>
      <c r="H35" s="14">
        <f>'[2]FRS PL'!$H$35</f>
        <v>2901</v>
      </c>
    </row>
    <row r="36" spans="2:8" ht="12.75">
      <c r="B36" s="14"/>
      <c r="C36" s="12"/>
      <c r="D36" s="14"/>
      <c r="E36" s="12"/>
      <c r="F36" s="14"/>
      <c r="G36" s="12"/>
      <c r="H36" s="14"/>
    </row>
    <row r="37" spans="1:8" ht="13.5" thickBot="1">
      <c r="A37" s="4"/>
      <c r="B37" s="30">
        <f>SUM(B34:B36)</f>
        <v>7619</v>
      </c>
      <c r="C37" s="12"/>
      <c r="D37" s="30">
        <f>SUM(D34:D36)</f>
        <v>5013</v>
      </c>
      <c r="E37" s="12"/>
      <c r="F37" s="30">
        <f>SUM(F34:F36)</f>
        <v>14482</v>
      </c>
      <c r="G37" s="12"/>
      <c r="H37" s="30">
        <f>SUM(H34:H36)</f>
        <v>7871</v>
      </c>
    </row>
    <row r="38" spans="2:8" ht="13.5" thickTop="1">
      <c r="B38" s="24"/>
      <c r="C38" s="24"/>
      <c r="D38" s="24"/>
      <c r="E38" s="24"/>
      <c r="F38" s="24"/>
      <c r="G38" s="24"/>
      <c r="H38" s="24"/>
    </row>
    <row r="39" spans="2:8" ht="12.75">
      <c r="B39" s="24"/>
      <c r="C39" s="24"/>
      <c r="D39" s="24"/>
      <c r="E39" s="24"/>
      <c r="F39" s="24"/>
      <c r="G39" s="24"/>
      <c r="H39" s="24"/>
    </row>
    <row r="40" spans="1:8" ht="12.75">
      <c r="A40" s="4" t="s">
        <v>40</v>
      </c>
      <c r="B40" s="24"/>
      <c r="C40" s="24"/>
      <c r="D40" s="24"/>
      <c r="E40" s="24"/>
      <c r="F40" s="24"/>
      <c r="G40" s="24"/>
      <c r="H40" s="24"/>
    </row>
    <row r="41" spans="1:8" ht="12.75">
      <c r="A41" s="4" t="s">
        <v>99</v>
      </c>
      <c r="B41" s="24"/>
      <c r="C41" s="24"/>
      <c r="D41" s="24"/>
      <c r="E41" s="24"/>
      <c r="F41" s="24"/>
      <c r="G41" s="24"/>
      <c r="H41" s="24"/>
    </row>
    <row r="42" spans="1:8" ht="12.75">
      <c r="A42" s="2" t="s">
        <v>41</v>
      </c>
      <c r="B42" s="31">
        <f>'[3]FRS PL'!$B$42</f>
        <v>10.19</v>
      </c>
      <c r="C42" s="24"/>
      <c r="D42" s="31">
        <f>'[3]FRS PL'!$D$42</f>
        <v>6.11</v>
      </c>
      <c r="E42" s="24"/>
      <c r="F42" s="31">
        <f>'[3]FRS PL'!$F$42</f>
        <v>17.86</v>
      </c>
      <c r="G42" s="24"/>
      <c r="H42" s="31">
        <f>'[3]FRS PL'!$H$42</f>
        <v>9.36</v>
      </c>
    </row>
    <row r="43" spans="2:8" ht="12.75">
      <c r="B43" s="32"/>
      <c r="C43" s="24"/>
      <c r="D43" s="32"/>
      <c r="E43" s="24"/>
      <c r="F43" s="32"/>
      <c r="G43" s="24"/>
      <c r="H43" s="32"/>
    </row>
    <row r="44" spans="1:8" ht="12.75">
      <c r="A44" s="33" t="s">
        <v>42</v>
      </c>
      <c r="B44" s="31">
        <f>'[3]FRS PL'!$B$44</f>
        <v>10.159312567136745</v>
      </c>
      <c r="C44" s="24"/>
      <c r="D44" s="85" t="str">
        <f>'[3]FRS PL'!$D$44</f>
        <v>N/A</v>
      </c>
      <c r="E44" s="24"/>
      <c r="F44" s="31">
        <f>'[3]FRS PL'!$F$44</f>
        <v>17.800822576645107</v>
      </c>
      <c r="G44" s="24"/>
      <c r="H44" s="85" t="str">
        <f>'[3]FRS PL'!$H$44</f>
        <v>N/A</v>
      </c>
    </row>
    <row r="51" spans="2:6" ht="12.75">
      <c r="B51" s="26"/>
      <c r="F51" s="26"/>
    </row>
  </sheetData>
  <mergeCells count="4">
    <mergeCell ref="B8:D8"/>
    <mergeCell ref="F8:H8"/>
    <mergeCell ref="B7:D7"/>
    <mergeCell ref="F7:H7"/>
  </mergeCells>
  <printOptions horizontalCentered="1"/>
  <pageMargins left="0.63" right="0.75" top="0.53" bottom="0.94"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58"/>
  <sheetViews>
    <sheetView zoomScale="120" zoomScaleNormal="120" workbookViewId="0" topLeftCell="A1">
      <selection activeCell="G53" sqref="G53"/>
    </sheetView>
  </sheetViews>
  <sheetFormatPr defaultColWidth="9.140625" defaultRowHeight="12.75"/>
  <cols>
    <col min="1" max="1" width="36.28125" style="2" customWidth="1"/>
    <col min="2" max="2" width="11.57421875" style="2" customWidth="1"/>
    <col min="3" max="3" width="3.8515625" style="2" customWidth="1"/>
    <col min="4" max="4" width="15.421875" style="2" customWidth="1"/>
    <col min="5" max="5" width="3.28125" style="2" customWidth="1"/>
    <col min="6" max="6" width="14.140625" style="2" customWidth="1"/>
    <col min="7" max="16384" width="8.8515625" style="2" customWidth="1"/>
  </cols>
  <sheetData>
    <row r="1" ht="18.75">
      <c r="A1" s="1" t="s">
        <v>0</v>
      </c>
    </row>
    <row r="3" spans="1:3" ht="16.5">
      <c r="A3" s="83" t="s">
        <v>1</v>
      </c>
      <c r="B3" s="4"/>
      <c r="C3" s="4"/>
    </row>
    <row r="4" spans="1:3" ht="16.5">
      <c r="A4" s="83" t="str">
        <f>'[2]FRS BS'!$A$4</f>
        <v>As at 31 July 2006</v>
      </c>
      <c r="B4" s="4"/>
      <c r="C4" s="4"/>
    </row>
    <row r="6" spans="4:6" ht="12.75">
      <c r="D6" s="5" t="s">
        <v>2</v>
      </c>
      <c r="E6" s="6"/>
      <c r="F6" s="5" t="s">
        <v>3</v>
      </c>
    </row>
    <row r="7" spans="4:6" ht="12.75">
      <c r="D7" s="7" t="s">
        <v>4</v>
      </c>
      <c r="E7" s="6"/>
      <c r="F7" s="7" t="s">
        <v>5</v>
      </c>
    </row>
    <row r="8" spans="4:6" ht="12.75">
      <c r="D8" s="7" t="s">
        <v>6</v>
      </c>
      <c r="E8" s="6"/>
      <c r="F8" s="7" t="s">
        <v>7</v>
      </c>
    </row>
    <row r="9" spans="4:6" ht="12.75">
      <c r="D9" s="8">
        <f>'[2]FRS BS'!$D$9</f>
        <v>38929</v>
      </c>
      <c r="E9" s="9"/>
      <c r="F9" s="8">
        <f>'[2]FRS BS'!$F$9</f>
        <v>38748</v>
      </c>
    </row>
    <row r="10" spans="2:6" ht="12.75">
      <c r="B10" s="6"/>
      <c r="D10" s="10" t="s">
        <v>8</v>
      </c>
      <c r="E10" s="6"/>
      <c r="F10" s="10" t="s">
        <v>8</v>
      </c>
    </row>
    <row r="11" spans="1:6" ht="12.75">
      <c r="A11" s="4" t="s">
        <v>84</v>
      </c>
      <c r="B11" s="6"/>
      <c r="D11" s="77"/>
      <c r="E11" s="6"/>
      <c r="F11" s="77"/>
    </row>
    <row r="12" spans="1:6" ht="12.75">
      <c r="A12" s="4" t="s">
        <v>82</v>
      </c>
      <c r="B12" s="6"/>
      <c r="D12" s="77"/>
      <c r="E12" s="6"/>
      <c r="F12" s="77"/>
    </row>
    <row r="13" spans="1:7" ht="12.75">
      <c r="A13" s="2" t="s">
        <v>9</v>
      </c>
      <c r="B13" s="79"/>
      <c r="C13" s="4"/>
      <c r="D13" s="11">
        <f>'[2]FRS BS'!$D$13</f>
        <v>51551</v>
      </c>
      <c r="E13" s="12"/>
      <c r="F13" s="11">
        <f>'[2]FRS BS'!$F$13</f>
        <v>50015</v>
      </c>
      <c r="G13" s="13"/>
    </row>
    <row r="14" spans="1:6" ht="12.75">
      <c r="A14" s="2" t="s">
        <v>10</v>
      </c>
      <c r="D14" s="14">
        <f>'[2]FRS BS'!$D$14</f>
        <v>3018</v>
      </c>
      <c r="E14" s="12"/>
      <c r="F14" s="14">
        <f>'[2]FRS BS'!$F$14</f>
        <v>3018</v>
      </c>
    </row>
    <row r="15" spans="1:6" ht="12.75">
      <c r="A15" s="2" t="s">
        <v>11</v>
      </c>
      <c r="D15" s="14">
        <f>'[2]FRS BS'!$D$15</f>
        <v>10742</v>
      </c>
      <c r="E15" s="12"/>
      <c r="F15" s="14">
        <f>'[2]FRS BS'!$F$15</f>
        <v>8746</v>
      </c>
    </row>
    <row r="16" spans="1:6" ht="12.75">
      <c r="A16" s="2" t="s">
        <v>100</v>
      </c>
      <c r="D16" s="14">
        <f>'[2]FRS BS'!$D$16</f>
        <v>2895</v>
      </c>
      <c r="E16" s="12"/>
      <c r="F16" s="14">
        <v>2895</v>
      </c>
    </row>
    <row r="17" spans="4:6" ht="12.75">
      <c r="D17" s="15">
        <f>SUM(D13:D16)</f>
        <v>68206</v>
      </c>
      <c r="E17" s="12"/>
      <c r="F17" s="15">
        <f>SUM(F13:F16)</f>
        <v>64674</v>
      </c>
    </row>
    <row r="18" spans="4:6" ht="12.75">
      <c r="D18" s="12"/>
      <c r="E18" s="12"/>
      <c r="F18" s="12"/>
    </row>
    <row r="19" spans="1:6" ht="12.75">
      <c r="A19" s="4" t="s">
        <v>12</v>
      </c>
      <c r="D19" s="12"/>
      <c r="E19" s="12"/>
      <c r="F19" s="12"/>
    </row>
    <row r="20" spans="1:6" ht="12.75">
      <c r="A20" s="2" t="s">
        <v>13</v>
      </c>
      <c r="B20" s="16"/>
      <c r="C20" s="16"/>
      <c r="D20" s="17">
        <f>'[2]FRS BS'!$D$21</f>
        <v>36460</v>
      </c>
      <c r="E20" s="12"/>
      <c r="F20" s="11">
        <v>27737</v>
      </c>
    </row>
    <row r="21" spans="1:6" ht="12.75">
      <c r="A21" s="2" t="s">
        <v>14</v>
      </c>
      <c r="B21" s="16"/>
      <c r="C21" s="16"/>
      <c r="D21" s="18">
        <f>'[3]FRS BS'!$D$22</f>
        <v>54391.000000000015</v>
      </c>
      <c r="E21" s="12"/>
      <c r="F21" s="14">
        <v>49873</v>
      </c>
    </row>
    <row r="22" spans="1:6" ht="12.75">
      <c r="A22" s="2" t="s">
        <v>15</v>
      </c>
      <c r="B22" s="16"/>
      <c r="C22" s="16"/>
      <c r="D22" s="14">
        <f>'[3]FRS BS'!$D$23</f>
        <v>777</v>
      </c>
      <c r="E22" s="12"/>
      <c r="F22" s="14">
        <v>1148</v>
      </c>
    </row>
    <row r="23" spans="1:6" ht="12.75">
      <c r="A23" s="2" t="s">
        <v>16</v>
      </c>
      <c r="B23" s="16"/>
      <c r="C23" s="16"/>
      <c r="D23" s="14">
        <f>'[2]FRS BS'!$D$24</f>
        <v>20197</v>
      </c>
      <c r="E23" s="12"/>
      <c r="F23" s="14">
        <v>21870</v>
      </c>
    </row>
    <row r="24" spans="1:6" ht="12.75">
      <c r="A24" s="16"/>
      <c r="B24" s="16"/>
      <c r="C24" s="16"/>
      <c r="D24" s="15">
        <f>SUM(D20:D23)</f>
        <v>111825.00000000001</v>
      </c>
      <c r="E24" s="12"/>
      <c r="F24" s="15">
        <f>SUM(F20:F23)</f>
        <v>100628</v>
      </c>
    </row>
    <row r="26" spans="1:6" ht="13.5" thickBot="1">
      <c r="A26" s="78" t="s">
        <v>83</v>
      </c>
      <c r="B26" s="13"/>
      <c r="C26" s="13"/>
      <c r="D26" s="19">
        <f>D17+D24</f>
        <v>180031</v>
      </c>
      <c r="E26" s="20"/>
      <c r="F26" s="19">
        <f>F17+F24</f>
        <v>165302</v>
      </c>
    </row>
    <row r="27" spans="4:6" ht="13.5" thickTop="1">
      <c r="D27" s="12"/>
      <c r="E27" s="12"/>
      <c r="F27" s="12"/>
    </row>
    <row r="28" spans="4:6" ht="12.75">
      <c r="D28" s="12"/>
      <c r="E28" s="12"/>
      <c r="F28" s="12"/>
    </row>
    <row r="29" spans="1:6" ht="12.75">
      <c r="A29" s="4" t="s">
        <v>85</v>
      </c>
      <c r="D29" s="12"/>
      <c r="E29" s="12"/>
      <c r="F29" s="12"/>
    </row>
    <row r="30" spans="1:6" ht="12.75">
      <c r="A30" s="4" t="s">
        <v>86</v>
      </c>
      <c r="D30" s="12"/>
      <c r="E30" s="12"/>
      <c r="F30" s="12"/>
    </row>
    <row r="31" spans="1:6" ht="12.75">
      <c r="A31" s="2" t="s">
        <v>17</v>
      </c>
      <c r="D31" s="21">
        <f>'[2]FRS BS'!$D$33</f>
        <v>53076</v>
      </c>
      <c r="E31" s="21"/>
      <c r="F31" s="21">
        <v>53076</v>
      </c>
    </row>
    <row r="32" spans="1:6" ht="12.75">
      <c r="A32" s="2" t="s">
        <v>18</v>
      </c>
      <c r="D32" s="22">
        <f>'[3]FRS BS'!$D$34</f>
        <v>26465</v>
      </c>
      <c r="E32" s="21"/>
      <c r="F32" s="22">
        <v>16358</v>
      </c>
    </row>
    <row r="33" spans="1:6" ht="12.75">
      <c r="A33" s="2" t="s">
        <v>19</v>
      </c>
      <c r="B33" s="16"/>
      <c r="C33" s="16"/>
      <c r="D33" s="12">
        <f>SUM(D31:D32)</f>
        <v>79541</v>
      </c>
      <c r="E33" s="12"/>
      <c r="F33" s="12">
        <f>SUM(F31:F32)</f>
        <v>69434</v>
      </c>
    </row>
    <row r="34" spans="2:6" ht="12.75">
      <c r="B34" s="16"/>
      <c r="C34" s="16"/>
      <c r="D34" s="12"/>
      <c r="E34" s="12"/>
      <c r="F34" s="12"/>
    </row>
    <row r="35" spans="1:6" ht="12.75">
      <c r="A35" s="4" t="s">
        <v>20</v>
      </c>
      <c r="D35" s="12">
        <f>'[3]FRS BS'!$D$37</f>
        <v>58753</v>
      </c>
      <c r="E35" s="12"/>
      <c r="F35" s="12">
        <v>53797</v>
      </c>
    </row>
    <row r="37" spans="1:6" ht="12.75">
      <c r="A37" s="4" t="s">
        <v>87</v>
      </c>
      <c r="D37" s="23">
        <f>SUM(D33:D36)</f>
        <v>138294</v>
      </c>
      <c r="E37" s="20"/>
      <c r="F37" s="23">
        <f>SUM(F33:F36)</f>
        <v>123231</v>
      </c>
    </row>
    <row r="38" spans="4:6" ht="12.75">
      <c r="D38" s="24"/>
      <c r="E38" s="24"/>
      <c r="F38" s="12"/>
    </row>
    <row r="39" spans="1:6" ht="12.75">
      <c r="A39" s="4" t="s">
        <v>88</v>
      </c>
      <c r="D39" s="12"/>
      <c r="E39" s="12"/>
      <c r="F39" s="12"/>
    </row>
    <row r="40" spans="1:6" ht="12.75">
      <c r="A40" s="2" t="s">
        <v>22</v>
      </c>
      <c r="B40" s="79"/>
      <c r="D40" s="12">
        <f>'[2]FRS BS'!$D$42</f>
        <v>7912</v>
      </c>
      <c r="E40" s="12"/>
      <c r="F40" s="12">
        <v>8457</v>
      </c>
    </row>
    <row r="41" spans="1:6" ht="12.75">
      <c r="A41" s="2" t="s">
        <v>23</v>
      </c>
      <c r="D41" s="22">
        <f>'[2]FRS BS'!$D$43</f>
        <v>1342</v>
      </c>
      <c r="E41" s="12"/>
      <c r="F41" s="22">
        <v>1342</v>
      </c>
    </row>
    <row r="42" spans="1:6" ht="12.75">
      <c r="A42" s="16"/>
      <c r="D42" s="12">
        <f>SUM(D40:D41)</f>
        <v>9254</v>
      </c>
      <c r="E42" s="12"/>
      <c r="F42" s="12">
        <f>SUM(F40:F41)</f>
        <v>9799</v>
      </c>
    </row>
    <row r="43" spans="4:6" ht="12.75">
      <c r="D43" s="24"/>
      <c r="E43" s="24"/>
      <c r="F43" s="12"/>
    </row>
    <row r="44" spans="1:6" ht="12.75">
      <c r="A44" s="4" t="s">
        <v>24</v>
      </c>
      <c r="D44" s="12"/>
      <c r="E44" s="12"/>
      <c r="F44" s="12"/>
    </row>
    <row r="45" spans="1:6" ht="12.75">
      <c r="A45" s="2" t="s">
        <v>25</v>
      </c>
      <c r="D45" s="17">
        <f>'[2]FRS BS'!$D$47</f>
        <v>28880</v>
      </c>
      <c r="E45" s="12"/>
      <c r="F45" s="17">
        <v>28361</v>
      </c>
    </row>
    <row r="46" spans="1:6" ht="12.75">
      <c r="A46" s="2" t="s">
        <v>22</v>
      </c>
      <c r="B46" s="79"/>
      <c r="C46" s="16"/>
      <c r="D46" s="18">
        <f>'[2]FRS BS'!$D$48</f>
        <v>3149</v>
      </c>
      <c r="E46" s="12"/>
      <c r="F46" s="18">
        <v>3430</v>
      </c>
    </row>
    <row r="47" spans="1:6" ht="12.75" hidden="1">
      <c r="A47" s="2" t="s">
        <v>26</v>
      </c>
      <c r="B47" s="79"/>
      <c r="C47" s="16"/>
      <c r="D47" s="18">
        <v>0</v>
      </c>
      <c r="E47" s="12"/>
      <c r="F47" s="18">
        <v>0</v>
      </c>
    </row>
    <row r="48" spans="1:6" ht="12.75">
      <c r="A48" s="2" t="s">
        <v>27</v>
      </c>
      <c r="B48" s="16"/>
      <c r="C48" s="16"/>
      <c r="D48" s="25">
        <f>'[2]FRS BS'!$D$50</f>
        <v>454</v>
      </c>
      <c r="E48" s="12"/>
      <c r="F48" s="25">
        <v>481</v>
      </c>
    </row>
    <row r="49" spans="1:6" ht="12.75">
      <c r="A49" s="16"/>
      <c r="B49" s="16"/>
      <c r="C49" s="16"/>
      <c r="D49" s="15">
        <f>SUM(D45:D48)</f>
        <v>32483</v>
      </c>
      <c r="E49" s="12"/>
      <c r="F49" s="15">
        <f>SUM(F45:F48)</f>
        <v>32272</v>
      </c>
    </row>
    <row r="50" spans="1:6" ht="12.75">
      <c r="A50" s="16"/>
      <c r="B50" s="16"/>
      <c r="C50" s="16"/>
      <c r="D50" s="21"/>
      <c r="E50" s="12"/>
      <c r="F50" s="21"/>
    </row>
    <row r="51" spans="1:6" ht="12.75">
      <c r="A51" s="4" t="s">
        <v>89</v>
      </c>
      <c r="B51" s="16"/>
      <c r="C51" s="16"/>
      <c r="D51" s="21">
        <f>D42+D49</f>
        <v>41737</v>
      </c>
      <c r="E51" s="12"/>
      <c r="F51" s="21">
        <f>F42+F49</f>
        <v>42071</v>
      </c>
    </row>
    <row r="52" spans="1:6" ht="12.75">
      <c r="A52" s="16"/>
      <c r="B52" s="16"/>
      <c r="C52" s="16"/>
      <c r="D52" s="21"/>
      <c r="E52" s="12"/>
      <c r="F52" s="21"/>
    </row>
    <row r="53" spans="1:7" ht="13.5" thickBot="1">
      <c r="A53" s="4" t="s">
        <v>90</v>
      </c>
      <c r="B53" s="16"/>
      <c r="C53" s="16"/>
      <c r="D53" s="19">
        <f>D37+D51</f>
        <v>180031</v>
      </c>
      <c r="E53" s="12"/>
      <c r="F53" s="19">
        <f>F37+F51</f>
        <v>165302</v>
      </c>
      <c r="G53" s="13"/>
    </row>
    <row r="54" spans="1:6" ht="13.5" thickTop="1">
      <c r="A54" s="16"/>
      <c r="B54" s="16"/>
      <c r="C54" s="16"/>
      <c r="D54" s="21"/>
      <c r="E54" s="12"/>
      <c r="F54" s="21"/>
    </row>
    <row r="55" spans="1:6" ht="12.75">
      <c r="A55" s="16"/>
      <c r="B55" s="16"/>
      <c r="C55" s="16"/>
      <c r="D55" s="21"/>
      <c r="E55" s="12"/>
      <c r="F55" s="21"/>
    </row>
    <row r="56" spans="1:6" ht="12.75">
      <c r="A56" s="2" t="s">
        <v>97</v>
      </c>
      <c r="B56" s="16"/>
      <c r="C56" s="16"/>
      <c r="D56" s="82">
        <f>D33/D31</f>
        <v>1.4986246137613988</v>
      </c>
      <c r="E56" s="12"/>
      <c r="F56" s="82">
        <f>F33/F31</f>
        <v>1.3081995628909489</v>
      </c>
    </row>
    <row r="57" spans="4:6" ht="12.75">
      <c r="D57" s="24"/>
      <c r="E57" s="24"/>
      <c r="F57" s="12"/>
    </row>
    <row r="58" spans="4:6" ht="12.75">
      <c r="D58" s="24"/>
      <c r="E58" s="24"/>
      <c r="F58" s="12"/>
    </row>
  </sheetData>
  <printOptions horizontalCentered="1" verticalCentered="1"/>
  <pageMargins left="0.54" right="0.29" top="0.31" bottom="0.37" header="0.15" footer="0.26"/>
  <pageSetup fitToHeight="1" fitToWidth="1" horizontalDpi="600" verticalDpi="600" orientation="portrait" scale="94" r:id="rId2"/>
  <drawing r:id="rId1"/>
</worksheet>
</file>

<file path=xl/worksheets/sheet3.xml><?xml version="1.0" encoding="utf-8"?>
<worksheet xmlns="http://schemas.openxmlformats.org/spreadsheetml/2006/main" xmlns:r="http://schemas.openxmlformats.org/officeDocument/2006/relationships">
  <dimension ref="A1:H54"/>
  <sheetViews>
    <sheetView zoomScale="120" zoomScaleNormal="120" workbookViewId="0" topLeftCell="A1">
      <selection activeCell="C45" sqref="C45"/>
    </sheetView>
  </sheetViews>
  <sheetFormatPr defaultColWidth="9.140625" defaultRowHeight="12.75"/>
  <cols>
    <col min="1" max="1" width="3.00390625" style="2" customWidth="1"/>
    <col min="2" max="2" width="48.421875" style="2" customWidth="1"/>
    <col min="3" max="3" width="13.00390625" style="54" customWidth="1"/>
    <col min="4" max="4" width="3.140625" style="2" customWidth="1"/>
    <col min="5" max="5" width="13.140625" style="54" customWidth="1"/>
    <col min="6" max="6" width="5.57421875" style="2" customWidth="1"/>
    <col min="7" max="16384" width="8.8515625" style="2" customWidth="1"/>
  </cols>
  <sheetData>
    <row r="1" ht="18.75">
      <c r="A1" s="1" t="s">
        <v>0</v>
      </c>
    </row>
    <row r="3" spans="1:2" ht="15.75">
      <c r="A3" s="3" t="s">
        <v>58</v>
      </c>
      <c r="B3" s="4"/>
    </row>
    <row r="4" spans="1:2" ht="15.75">
      <c r="A4" s="3" t="str">
        <f>'[2]cf'!$A$4</f>
        <v>for the 6 months ended 31 July 2006</v>
      </c>
      <c r="B4" s="4"/>
    </row>
    <row r="6" spans="3:6" ht="12.75">
      <c r="C6" s="55" t="s">
        <v>2</v>
      </c>
      <c r="D6" s="6"/>
      <c r="E6" s="55" t="s">
        <v>2</v>
      </c>
      <c r="F6" s="6"/>
    </row>
    <row r="7" spans="3:6" ht="12.75">
      <c r="C7" s="55" t="s">
        <v>59</v>
      </c>
      <c r="D7" s="6"/>
      <c r="E7" s="55" t="s">
        <v>59</v>
      </c>
      <c r="F7" s="6"/>
    </row>
    <row r="8" spans="3:6" ht="12.75">
      <c r="C8" s="56" t="str">
        <f>'[2]cf'!$C$8</f>
        <v>31-07-06</v>
      </c>
      <c r="D8" s="57"/>
      <c r="E8" s="56" t="str">
        <f>'[2]cf'!$E$8</f>
        <v>31-07-05</v>
      </c>
      <c r="F8" s="57"/>
    </row>
    <row r="9" spans="3:5" ht="12.75">
      <c r="C9" s="55" t="s">
        <v>8</v>
      </c>
      <c r="E9" s="55" t="s">
        <v>8</v>
      </c>
    </row>
    <row r="10" ht="12.75">
      <c r="C10" s="55"/>
    </row>
    <row r="11" spans="1:6" ht="12.75">
      <c r="A11" s="2" t="s">
        <v>60</v>
      </c>
      <c r="C11" s="58">
        <v>17471</v>
      </c>
      <c r="D11" s="59"/>
      <c r="E11" s="58">
        <f>'[2]cf'!$E$11</f>
        <v>10587</v>
      </c>
      <c r="F11" s="59"/>
    </row>
    <row r="12" spans="3:6" ht="12.75">
      <c r="C12" s="58"/>
      <c r="D12" s="59"/>
      <c r="E12" s="58"/>
      <c r="F12" s="59"/>
    </row>
    <row r="13" spans="1:6" ht="12.75">
      <c r="A13" s="2" t="s">
        <v>61</v>
      </c>
      <c r="C13" s="58"/>
      <c r="D13" s="59"/>
      <c r="E13" s="58"/>
      <c r="F13" s="59"/>
    </row>
    <row r="14" spans="2:6" ht="12.75">
      <c r="B14" s="2" t="s">
        <v>62</v>
      </c>
      <c r="C14" s="60">
        <f>'[2]cf'!$C$14</f>
        <v>6471</v>
      </c>
      <c r="D14" s="59"/>
      <c r="E14" s="58">
        <f>'[2]cf'!$E$14</f>
        <v>4803</v>
      </c>
      <c r="F14" s="59"/>
    </row>
    <row r="15" spans="2:8" ht="12.75">
      <c r="B15" s="2" t="s">
        <v>63</v>
      </c>
      <c r="C15" s="60">
        <f>'[2]cf'!$C$15</f>
        <v>-389</v>
      </c>
      <c r="D15" s="61"/>
      <c r="E15" s="58">
        <f>'[2]cf'!$E$15</f>
        <v>-916</v>
      </c>
      <c r="F15" s="61"/>
      <c r="H15" s="26"/>
    </row>
    <row r="16" spans="2:6" ht="12.75">
      <c r="B16" s="2" t="s">
        <v>64</v>
      </c>
      <c r="C16" s="60">
        <f>'[2]cf'!$C$16</f>
        <v>479</v>
      </c>
      <c r="D16" s="59"/>
      <c r="E16" s="58">
        <f>'[2]cf'!$E$16</f>
        <v>587</v>
      </c>
      <c r="F16" s="59"/>
    </row>
    <row r="17" spans="2:6" ht="12.75">
      <c r="B17" s="2" t="s">
        <v>65</v>
      </c>
      <c r="C17" s="60">
        <f>'[2]cf'!$C$17</f>
        <v>-269</v>
      </c>
      <c r="D17" s="61"/>
      <c r="E17" s="62">
        <f>'[2]cf'!$E$17</f>
        <v>-154</v>
      </c>
      <c r="F17" s="61"/>
    </row>
    <row r="18" spans="2:6" ht="12.75">
      <c r="B18" s="2" t="str">
        <f>'[2]cf'!$B$20</f>
        <v>Gain on disposal of a subsidiary company</v>
      </c>
      <c r="C18" s="60">
        <f>'[2]cf'!$C$20</f>
        <v>-1570</v>
      </c>
      <c r="D18" s="61"/>
      <c r="E18" s="63">
        <v>0</v>
      </c>
      <c r="F18" s="61"/>
    </row>
    <row r="19" spans="2:6" ht="12.75" hidden="1">
      <c r="B19" s="2" t="s">
        <v>66</v>
      </c>
      <c r="C19" s="60">
        <v>0</v>
      </c>
      <c r="D19" s="61"/>
      <c r="E19" s="84">
        <v>0</v>
      </c>
      <c r="F19" s="61"/>
    </row>
    <row r="20" spans="1:6" ht="12.75">
      <c r="A20" s="2" t="s">
        <v>67</v>
      </c>
      <c r="C20" s="65">
        <f>SUM(C11:C19)</f>
        <v>22193</v>
      </c>
      <c r="D20" s="64"/>
      <c r="E20" s="62">
        <f>SUM(E11:E19)</f>
        <v>14907</v>
      </c>
      <c r="F20" s="59"/>
    </row>
    <row r="21" spans="1:6" ht="12.75">
      <c r="A21" s="2" t="s">
        <v>68</v>
      </c>
      <c r="C21" s="58"/>
      <c r="D21" s="59"/>
      <c r="E21" s="58"/>
      <c r="F21" s="59"/>
    </row>
    <row r="22" spans="2:6" ht="12.75" customHeight="1">
      <c r="B22" s="2" t="s">
        <v>69</v>
      </c>
      <c r="C22" s="60">
        <f>'[3]cf'!$C$26</f>
        <v>-12870</v>
      </c>
      <c r="D22" s="59"/>
      <c r="E22" s="60">
        <f>'[2]cf'!$E$26</f>
        <v>-22004</v>
      </c>
      <c r="F22" s="59"/>
    </row>
    <row r="23" spans="2:6" ht="12.75">
      <c r="B23" s="2" t="s">
        <v>70</v>
      </c>
      <c r="C23" s="60">
        <f>'[3]cf'!$C$27</f>
        <v>518</v>
      </c>
      <c r="D23" s="61"/>
      <c r="E23" s="63">
        <f>'[2]cf'!$E$27</f>
        <v>11746</v>
      </c>
      <c r="F23" s="61"/>
    </row>
    <row r="24" spans="1:6" ht="12.75">
      <c r="A24" s="2" t="s">
        <v>71</v>
      </c>
      <c r="C24" s="65">
        <f>SUM(C20:C23)</f>
        <v>9841</v>
      </c>
      <c r="D24" s="64"/>
      <c r="E24" s="62">
        <f>SUM(E20:E23)</f>
        <v>4649</v>
      </c>
      <c r="F24" s="64"/>
    </row>
    <row r="25" spans="3:6" ht="12.75">
      <c r="C25" s="58"/>
      <c r="D25" s="59"/>
      <c r="E25" s="58"/>
      <c r="F25" s="59"/>
    </row>
    <row r="26" spans="2:6" ht="12.75">
      <c r="B26" s="2" t="s">
        <v>72</v>
      </c>
      <c r="C26" s="60">
        <f>'[3]cf'!$C$30</f>
        <v>-2711</v>
      </c>
      <c r="D26" s="61"/>
      <c r="E26" s="63">
        <f>'[2]cf'!$E$30</f>
        <v>-2569.91394</v>
      </c>
      <c r="F26" s="61"/>
    </row>
    <row r="27" spans="1:6" ht="12.75">
      <c r="A27" s="2" t="s">
        <v>73</v>
      </c>
      <c r="C27" s="66">
        <f>+C24+C26</f>
        <v>7130</v>
      </c>
      <c r="D27" s="64"/>
      <c r="E27" s="62">
        <f>SUM(E24:E26)</f>
        <v>2079.08606</v>
      </c>
      <c r="F27" s="64"/>
    </row>
    <row r="28" spans="3:6" ht="12.75">
      <c r="C28" s="60"/>
      <c r="D28" s="59"/>
      <c r="E28" s="58"/>
      <c r="F28" s="59"/>
    </row>
    <row r="29" spans="1:6" ht="12.75">
      <c r="A29" s="2" t="s">
        <v>74</v>
      </c>
      <c r="C29" s="58"/>
      <c r="D29" s="59"/>
      <c r="E29" s="58"/>
      <c r="F29" s="59"/>
    </row>
    <row r="30" spans="2:6" ht="12.75">
      <c r="B30" s="2" t="s">
        <v>75</v>
      </c>
      <c r="C30" s="60">
        <f>'[3]cf'!$C$34+2</f>
        <v>-9267</v>
      </c>
      <c r="D30" s="61"/>
      <c r="E30" s="58">
        <f>'[2]cf'!$E$34</f>
        <v>-10741.80755</v>
      </c>
      <c r="F30" s="61"/>
    </row>
    <row r="31" spans="2:6" ht="12.75">
      <c r="B31" s="2" t="s">
        <v>76</v>
      </c>
      <c r="C31" s="60">
        <f>'[2]cf'!$C$38</f>
        <v>269</v>
      </c>
      <c r="D31" s="59"/>
      <c r="E31" s="58">
        <f>'[2]cf'!$E$38</f>
        <v>154</v>
      </c>
      <c r="F31" s="59"/>
    </row>
    <row r="32" spans="2:6" ht="12.75">
      <c r="B32" s="2" t="str">
        <f>'[2]cf'!$B$35</f>
        <v>Proceeds from disposal of a subsidiary company </v>
      </c>
      <c r="C32" s="60">
        <f>'[2]cf'!$C$35</f>
        <v>1500</v>
      </c>
      <c r="D32" s="59"/>
      <c r="E32" s="58">
        <v>0</v>
      </c>
      <c r="F32" s="59"/>
    </row>
    <row r="33" spans="3:6" ht="12.75">
      <c r="C33" s="68">
        <f>SUM(C30:C32)</f>
        <v>-7498</v>
      </c>
      <c r="D33" s="67"/>
      <c r="E33" s="68">
        <f>SUM(E30:E32)</f>
        <v>-10587.80755</v>
      </c>
      <c r="F33" s="59"/>
    </row>
    <row r="34" spans="1:6" ht="12.75">
      <c r="A34" s="2" t="s">
        <v>77</v>
      </c>
      <c r="D34" s="69"/>
      <c r="F34" s="69"/>
    </row>
    <row r="35" spans="2:6" ht="12.75">
      <c r="B35" s="2" t="s">
        <v>78</v>
      </c>
      <c r="C35" s="60">
        <f>'[2]cf'!$C$45</f>
        <v>-479</v>
      </c>
      <c r="D35" s="61"/>
      <c r="E35" s="58">
        <f>'[2]cf'!$E$45</f>
        <v>-587</v>
      </c>
      <c r="F35" s="61"/>
    </row>
    <row r="36" spans="2:6" ht="12.75">
      <c r="B36" s="2" t="s">
        <v>79</v>
      </c>
      <c r="C36" s="60">
        <v>0</v>
      </c>
      <c r="D36" s="61"/>
      <c r="E36" s="58">
        <f>'[2]cf'!$E$46</f>
        <v>67.36</v>
      </c>
      <c r="F36" s="61"/>
    </row>
    <row r="37" spans="2:6" ht="12.75">
      <c r="B37" s="2" t="s">
        <v>80</v>
      </c>
      <c r="C37" s="60">
        <f>'[2]cf'!$C$49+'[2]cf'!$C$50</f>
        <v>-826</v>
      </c>
      <c r="D37" s="61"/>
      <c r="E37" s="58">
        <f>'[2]cf'!$E$50</f>
        <v>2402</v>
      </c>
      <c r="F37" s="61"/>
    </row>
    <row r="38" spans="3:6" ht="12.75">
      <c r="C38" s="68">
        <f>SUM(C35:C37)</f>
        <v>-1305</v>
      </c>
      <c r="D38" s="67"/>
      <c r="E38" s="68">
        <f>SUM(E35:E37)</f>
        <v>1882.3600000000001</v>
      </c>
      <c r="F38" s="67"/>
    </row>
    <row r="39" spans="4:6" ht="12.75">
      <c r="D39" s="69"/>
      <c r="F39" s="69"/>
    </row>
    <row r="40" spans="1:6" ht="12.75">
      <c r="A40" s="2" t="s">
        <v>81</v>
      </c>
      <c r="C40" s="54">
        <f>+C27+C33+C38</f>
        <v>-1673</v>
      </c>
      <c r="D40" s="69"/>
      <c r="E40" s="54">
        <f>+E27+E33+E38-1</f>
        <v>-6627.361489999999</v>
      </c>
      <c r="F40" s="69"/>
    </row>
    <row r="41" spans="4:6" ht="12.75">
      <c r="D41" s="69"/>
      <c r="F41" s="69"/>
    </row>
    <row r="42" spans="1:6" ht="12.75">
      <c r="A42" s="2" t="s">
        <v>91</v>
      </c>
      <c r="C42" s="58">
        <f>'[1]Cond BS'!F27</f>
        <v>21870</v>
      </c>
      <c r="D42" s="59"/>
      <c r="E42" s="58">
        <f>'[2]cf'!$E$55+1</f>
        <v>16562</v>
      </c>
      <c r="F42" s="59"/>
    </row>
    <row r="43" spans="4:6" ht="12.75">
      <c r="D43" s="69"/>
      <c r="F43" s="69"/>
    </row>
    <row r="44" spans="1:6" ht="12.75">
      <c r="A44" s="2" t="str">
        <f>'[2]cf'!$A$57</f>
        <v>Cash and cash equivalents at 31 July 2006</v>
      </c>
      <c r="C44" s="70">
        <f>SUM(C40:C42)</f>
        <v>20197</v>
      </c>
      <c r="D44" s="71"/>
      <c r="E44" s="70">
        <f>SUM(E40:E42)</f>
        <v>9934.63851</v>
      </c>
      <c r="F44" s="71"/>
    </row>
    <row r="45" spans="4:6" ht="12.75">
      <c r="D45" s="13"/>
      <c r="F45" s="13"/>
    </row>
    <row r="46" spans="4:6" ht="12.75">
      <c r="D46" s="13"/>
      <c r="F46" s="13"/>
    </row>
    <row r="47" spans="4:6" ht="12.75">
      <c r="D47" s="13"/>
      <c r="F47" s="13"/>
    </row>
    <row r="48" spans="4:6" ht="12.75">
      <c r="D48" s="13"/>
      <c r="F48" s="13"/>
    </row>
    <row r="49" spans="4:6" ht="12.75">
      <c r="D49" s="13"/>
      <c r="F49" s="13"/>
    </row>
    <row r="50" spans="4:6" ht="14.25" customHeight="1">
      <c r="D50" s="13"/>
      <c r="F50" s="13"/>
    </row>
    <row r="51" spans="2:6" ht="12.75">
      <c r="B51" s="86"/>
      <c r="C51" s="72"/>
      <c r="D51" s="87"/>
      <c r="E51" s="72"/>
      <c r="F51" s="87"/>
    </row>
    <row r="52" spans="2:6" ht="12.75">
      <c r="B52" s="73"/>
      <c r="C52" s="74"/>
      <c r="D52" s="73"/>
      <c r="E52" s="74"/>
      <c r="F52" s="73"/>
    </row>
    <row r="53" spans="2:6" ht="12.75">
      <c r="B53" s="73"/>
      <c r="C53" s="88"/>
      <c r="D53" s="89"/>
      <c r="E53" s="75"/>
      <c r="F53" s="89"/>
    </row>
    <row r="54" spans="2:6" ht="12.75">
      <c r="B54" s="73"/>
      <c r="C54" s="76"/>
      <c r="D54" s="89"/>
      <c r="E54" s="76"/>
      <c r="F54" s="89"/>
    </row>
  </sheetData>
  <printOptions horizontalCentered="1"/>
  <pageMargins left="0.75" right="0.75" top="0.62" bottom="0.8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51"/>
  <sheetViews>
    <sheetView zoomScale="120" zoomScaleNormal="120" workbookViewId="0" topLeftCell="A1">
      <selection activeCell="G13" sqref="G13"/>
    </sheetView>
  </sheetViews>
  <sheetFormatPr defaultColWidth="9.140625" defaultRowHeight="12.75"/>
  <cols>
    <col min="1" max="1" width="2.00390625" style="34" customWidth="1"/>
    <col min="2" max="2" width="36.8515625" style="34" customWidth="1"/>
    <col min="3" max="11" width="12.00390625" style="34" customWidth="1"/>
    <col min="12" max="12" width="1.7109375" style="34" customWidth="1"/>
    <col min="13" max="13" width="8.8515625" style="90" customWidth="1"/>
    <col min="14" max="16384" width="8.8515625" style="34" customWidth="1"/>
  </cols>
  <sheetData>
    <row r="1" ht="18.75">
      <c r="B1" s="35" t="s">
        <v>0</v>
      </c>
    </row>
    <row r="3" spans="2:11" ht="12.75">
      <c r="B3" s="36" t="s">
        <v>43</v>
      </c>
      <c r="K3" s="37"/>
    </row>
    <row r="4" spans="2:11" ht="12.75">
      <c r="B4" s="36" t="str">
        <f>'[2]FRS equity'!$B$4</f>
        <v>For the 6 months period ended 31 July 2006</v>
      </c>
      <c r="K4" s="37"/>
    </row>
    <row r="5" ht="12.75">
      <c r="K5" s="37"/>
    </row>
    <row r="6" ht="12.75">
      <c r="K6" s="37"/>
    </row>
    <row r="7" spans="3:11" ht="12.75">
      <c r="C7" s="38"/>
      <c r="E7" s="99" t="s">
        <v>44</v>
      </c>
      <c r="F7" s="99"/>
      <c r="G7" s="99"/>
      <c r="I7" s="40"/>
      <c r="K7" s="37"/>
    </row>
    <row r="8" ht="12.75">
      <c r="K8" s="37"/>
    </row>
    <row r="9" spans="4:11" ht="12.75">
      <c r="D9" s="38"/>
      <c r="E9" s="99" t="s">
        <v>45</v>
      </c>
      <c r="F9" s="99"/>
      <c r="G9" s="40"/>
      <c r="H9" s="39" t="s">
        <v>46</v>
      </c>
      <c r="K9" s="37"/>
    </row>
    <row r="10" spans="3:11" ht="24.75" customHeight="1">
      <c r="C10" s="41" t="s">
        <v>17</v>
      </c>
      <c r="D10" s="41" t="s">
        <v>47</v>
      </c>
      <c r="E10" s="41" t="s">
        <v>48</v>
      </c>
      <c r="F10" s="41" t="s">
        <v>49</v>
      </c>
      <c r="G10" s="41" t="s">
        <v>50</v>
      </c>
      <c r="H10" s="41" t="s">
        <v>51</v>
      </c>
      <c r="I10" s="42" t="s">
        <v>52</v>
      </c>
      <c r="J10" s="43" t="s">
        <v>53</v>
      </c>
      <c r="K10" s="41" t="s">
        <v>21</v>
      </c>
    </row>
    <row r="11" spans="3:11" ht="12.75">
      <c r="C11" s="42" t="s">
        <v>54</v>
      </c>
      <c r="D11" s="42" t="s">
        <v>54</v>
      </c>
      <c r="E11" s="42" t="s">
        <v>54</v>
      </c>
      <c r="F11" s="42" t="s">
        <v>54</v>
      </c>
      <c r="G11" s="42" t="s">
        <v>54</v>
      </c>
      <c r="H11" s="42" t="s">
        <v>54</v>
      </c>
      <c r="I11" s="42" t="s">
        <v>54</v>
      </c>
      <c r="J11" s="42" t="s">
        <v>54</v>
      </c>
      <c r="K11" s="42" t="s">
        <v>54</v>
      </c>
    </row>
    <row r="12" spans="3:11" ht="12.75">
      <c r="C12" s="44"/>
      <c r="D12" s="44"/>
      <c r="E12" s="44"/>
      <c r="F12" s="44"/>
      <c r="G12" s="44"/>
      <c r="H12" s="44"/>
      <c r="I12" s="44"/>
      <c r="J12" s="44"/>
      <c r="K12" s="44"/>
    </row>
    <row r="13" spans="3:11" ht="12.75">
      <c r="C13" s="37"/>
      <c r="D13" s="37"/>
      <c r="E13" s="37"/>
      <c r="F13" s="37"/>
      <c r="G13" s="37"/>
      <c r="H13" s="37"/>
      <c r="I13" s="37"/>
      <c r="K13" s="37"/>
    </row>
    <row r="14" spans="2:11" ht="12.75">
      <c r="B14" s="36" t="str">
        <f>'[2]FRS equity'!$B$14</f>
        <v>6 months ended 31 July 2005</v>
      </c>
      <c r="C14" s="37"/>
      <c r="D14" s="37"/>
      <c r="E14" s="37"/>
      <c r="F14" s="37"/>
      <c r="G14" s="37"/>
      <c r="H14" s="37"/>
      <c r="I14" s="37"/>
      <c r="K14" s="37"/>
    </row>
    <row r="15" spans="3:11" ht="12.75">
      <c r="C15" s="37"/>
      <c r="D15" s="37"/>
      <c r="E15" s="37"/>
      <c r="F15" s="37"/>
      <c r="G15" s="37"/>
      <c r="H15" s="37"/>
      <c r="I15" s="37"/>
      <c r="K15" s="37"/>
    </row>
    <row r="16" spans="2:11" ht="12.75">
      <c r="B16" s="45" t="str">
        <f>'[2]FRS equity'!$B$16</f>
        <v>Balance at 1 February 2005</v>
      </c>
      <c r="C16" s="46">
        <v>53020</v>
      </c>
      <c r="D16" s="46">
        <v>3704</v>
      </c>
      <c r="E16" s="46">
        <v>377</v>
      </c>
      <c r="F16" s="46">
        <v>464</v>
      </c>
      <c r="G16" s="46">
        <v>515</v>
      </c>
      <c r="H16" s="46">
        <v>-997</v>
      </c>
      <c r="I16" s="46">
        <f>SUM(C16:H16)</f>
        <v>57083</v>
      </c>
      <c r="J16" s="48">
        <f>47997-J21</f>
        <v>45096</v>
      </c>
      <c r="K16" s="47">
        <f>SUM(I16:J16)</f>
        <v>102179</v>
      </c>
    </row>
    <row r="17" spans="3:11" ht="12.75">
      <c r="C17" s="46"/>
      <c r="D17" s="46"/>
      <c r="E17" s="46"/>
      <c r="F17" s="46"/>
      <c r="G17" s="46"/>
      <c r="H17" s="46"/>
      <c r="I17" s="47"/>
      <c r="K17" s="47"/>
    </row>
    <row r="18" spans="2:11" ht="12.75">
      <c r="B18" s="34" t="s">
        <v>94</v>
      </c>
      <c r="C18" s="47">
        <f>'[2]FRS equity'!$C$18</f>
        <v>55.9</v>
      </c>
      <c r="D18" s="47">
        <f>'[2]FRS equity'!$D$18</f>
        <v>11</v>
      </c>
      <c r="E18" s="47">
        <v>0</v>
      </c>
      <c r="F18" s="47">
        <v>0</v>
      </c>
      <c r="G18" s="47">
        <v>0</v>
      </c>
      <c r="H18" s="47">
        <v>0</v>
      </c>
      <c r="I18" s="46">
        <f>SUM(C18:H18)</f>
        <v>66.9</v>
      </c>
      <c r="J18" s="81">
        <v>0</v>
      </c>
      <c r="K18" s="47">
        <f>SUM(I18:J18)</f>
        <v>66.9</v>
      </c>
    </row>
    <row r="19" spans="2:11" ht="12.75">
      <c r="B19" s="2" t="s">
        <v>55</v>
      </c>
      <c r="C19" s="47">
        <v>0</v>
      </c>
      <c r="D19" s="47">
        <v>0</v>
      </c>
      <c r="E19" s="47">
        <v>0</v>
      </c>
      <c r="F19" s="47">
        <v>0</v>
      </c>
      <c r="G19" s="47">
        <f>'[2]FRS equity'!$G$19</f>
        <v>-21</v>
      </c>
      <c r="H19" s="47">
        <v>0</v>
      </c>
      <c r="I19" s="46">
        <f>SUM(C19:H19)</f>
        <v>-21</v>
      </c>
      <c r="J19" s="81">
        <v>0</v>
      </c>
      <c r="K19" s="47">
        <f>SUM(I19:J19)</f>
        <v>-21</v>
      </c>
    </row>
    <row r="20" spans="2:11" ht="12.75">
      <c r="B20" s="2" t="s">
        <v>98</v>
      </c>
      <c r="C20" s="47">
        <v>0</v>
      </c>
      <c r="D20" s="47">
        <v>0</v>
      </c>
      <c r="E20" s="47">
        <f>'[2]FRS equity'!$E$20</f>
        <v>-8</v>
      </c>
      <c r="F20" s="47">
        <v>0</v>
      </c>
      <c r="G20" s="47">
        <v>0</v>
      </c>
      <c r="H20" s="47">
        <v>0</v>
      </c>
      <c r="I20" s="46">
        <f>SUM(C20:H20)</f>
        <v>-8</v>
      </c>
      <c r="J20" s="81">
        <v>0</v>
      </c>
      <c r="K20" s="47">
        <f>SUM(I20:J20)</f>
        <v>-8</v>
      </c>
    </row>
    <row r="21" spans="2:11" ht="12.75">
      <c r="B21" s="34" t="s">
        <v>56</v>
      </c>
      <c r="C21" s="47">
        <v>0</v>
      </c>
      <c r="D21" s="47">
        <v>0</v>
      </c>
      <c r="E21" s="47">
        <v>0</v>
      </c>
      <c r="F21" s="47">
        <v>0</v>
      </c>
      <c r="G21" s="47">
        <v>0</v>
      </c>
      <c r="H21" s="46">
        <f>'[2]FRS equity'!$H$21</f>
        <v>4970</v>
      </c>
      <c r="I21" s="46">
        <f>SUM(C21:H21)</f>
        <v>4970</v>
      </c>
      <c r="J21" s="48">
        <v>2901</v>
      </c>
      <c r="K21" s="47">
        <f>SUM(I21:J21)</f>
        <v>7871</v>
      </c>
    </row>
    <row r="22" spans="3:11" ht="12.75">
      <c r="C22" s="37"/>
      <c r="D22" s="37"/>
      <c r="E22" s="37"/>
      <c r="F22" s="37"/>
      <c r="G22" s="37"/>
      <c r="H22" s="37"/>
      <c r="I22" s="37"/>
      <c r="K22" s="47"/>
    </row>
    <row r="23" spans="2:13" ht="13.5" thickBot="1">
      <c r="B23" s="45" t="str">
        <f>'[2]FRS equity'!$B$23</f>
        <v>Balance at 31 July 2005</v>
      </c>
      <c r="C23" s="49">
        <f aca="true" t="shared" si="0" ref="C23:I23">SUM(C16:C22)</f>
        <v>53075.9</v>
      </c>
      <c r="D23" s="49">
        <f t="shared" si="0"/>
        <v>3715</v>
      </c>
      <c r="E23" s="49">
        <f t="shared" si="0"/>
        <v>369</v>
      </c>
      <c r="F23" s="49">
        <f t="shared" si="0"/>
        <v>464</v>
      </c>
      <c r="G23" s="49">
        <f t="shared" si="0"/>
        <v>494</v>
      </c>
      <c r="H23" s="49">
        <f t="shared" si="0"/>
        <v>3973</v>
      </c>
      <c r="I23" s="49">
        <f t="shared" si="0"/>
        <v>62090.9</v>
      </c>
      <c r="J23" s="49">
        <f>SUM(J16:J22)</f>
        <v>47997</v>
      </c>
      <c r="K23" s="50">
        <f>SUM(K16:K22)</f>
        <v>110087.9</v>
      </c>
      <c r="M23" s="91"/>
    </row>
    <row r="24" spans="3:11" ht="13.5" thickTop="1">
      <c r="C24" s="37"/>
      <c r="D24" s="37"/>
      <c r="E24" s="37"/>
      <c r="F24" s="37"/>
      <c r="G24" s="37"/>
      <c r="H24" s="37"/>
      <c r="I24" s="37"/>
      <c r="K24" s="37"/>
    </row>
    <row r="25" spans="2:11" ht="12.75">
      <c r="B25" s="36" t="str">
        <f>'[2]FRS equity'!$B$25</f>
        <v>6 months ended 31 July 2006</v>
      </c>
      <c r="C25" s="37"/>
      <c r="D25" s="37"/>
      <c r="E25" s="37"/>
      <c r="F25" s="37"/>
      <c r="G25" s="37"/>
      <c r="H25" s="37"/>
      <c r="I25" s="37"/>
      <c r="K25" s="37"/>
    </row>
    <row r="26" spans="3:11" ht="12.75">
      <c r="C26" s="37"/>
      <c r="D26" s="37"/>
      <c r="E26" s="37"/>
      <c r="F26" s="37"/>
      <c r="G26" s="37"/>
      <c r="H26" s="37"/>
      <c r="I26" s="37"/>
      <c r="K26" s="37"/>
    </row>
    <row r="27" spans="2:11" ht="12.75">
      <c r="B27" s="45" t="str">
        <f>'[2]FRS equity'!$B$27</f>
        <v>Balance at 1 February 2006</v>
      </c>
      <c r="C27" s="47">
        <f>'[2]FRS equity'!$C$27</f>
        <v>53076</v>
      </c>
      <c r="D27" s="47">
        <f>'[2]FRS equity'!$D$27</f>
        <v>3715</v>
      </c>
      <c r="E27" s="47">
        <f>'[2]FRS equity'!$E$27</f>
        <v>377</v>
      </c>
      <c r="F27" s="47">
        <f>'[2]FRS equity'!$F$27</f>
        <v>582</v>
      </c>
      <c r="G27" s="47">
        <f>'[2]FRS equity'!$G$27</f>
        <v>623</v>
      </c>
      <c r="H27" s="47">
        <f>'[2]FRS equity'!$H$27</f>
        <v>11061.1</v>
      </c>
      <c r="I27" s="47">
        <f>SUM(C27:H27)</f>
        <v>69434.1</v>
      </c>
      <c r="J27" s="48">
        <v>53797</v>
      </c>
      <c r="K27" s="47">
        <f aca="true" t="shared" si="1" ref="K27:K32">SUM(I27:J27)</f>
        <v>123231.1</v>
      </c>
    </row>
    <row r="28" spans="3:11" ht="12.75">
      <c r="C28" s="47"/>
      <c r="D28" s="47"/>
      <c r="E28" s="47"/>
      <c r="F28" s="47"/>
      <c r="G28" s="47"/>
      <c r="H28" s="47"/>
      <c r="I28" s="47"/>
      <c r="K28" s="47">
        <f t="shared" si="1"/>
        <v>0</v>
      </c>
    </row>
    <row r="29" spans="2:11" ht="12.75">
      <c r="B29" s="34" t="str">
        <f>'[1]det equity'!A16</f>
        <v>Transfer from retained profit to capital reverse</v>
      </c>
      <c r="C29" s="47">
        <f>'[1]det equity'!C16</f>
        <v>0</v>
      </c>
      <c r="D29" s="47">
        <f>'[1]det equity'!D16</f>
        <v>0</v>
      </c>
      <c r="E29" s="47">
        <f>'[1]det equity'!E16</f>
        <v>0</v>
      </c>
      <c r="F29" s="47">
        <f>'[2]FRS equity'!$F$29</f>
        <v>494.30629999999996</v>
      </c>
      <c r="G29" s="47">
        <v>0</v>
      </c>
      <c r="H29" s="47">
        <f>'[2]FRS equity'!$H$29</f>
        <v>-494.30629999999996</v>
      </c>
      <c r="I29" s="47">
        <f>SUM(C29:H29)</f>
        <v>0</v>
      </c>
      <c r="J29" s="81">
        <v>0</v>
      </c>
      <c r="K29" s="47">
        <f t="shared" si="1"/>
        <v>0</v>
      </c>
    </row>
    <row r="30" spans="2:11" ht="12.75">
      <c r="B30" s="34" t="str">
        <f>'[1]det equity'!A18</f>
        <v>Currency translation differences</v>
      </c>
      <c r="C30" s="47">
        <f>'[1]det equity'!C18</f>
        <v>0</v>
      </c>
      <c r="D30" s="47">
        <f>'[1]det equity'!D18</f>
        <v>0</v>
      </c>
      <c r="E30" s="47">
        <f>'[1]det equity'!E18</f>
        <v>0</v>
      </c>
      <c r="F30" s="47">
        <f>'[1]det equity'!F18</f>
        <v>0</v>
      </c>
      <c r="G30" s="47">
        <f>'[2]FRS equity'!$G$30</f>
        <v>626</v>
      </c>
      <c r="H30" s="47">
        <v>0</v>
      </c>
      <c r="I30" s="47">
        <f>SUM(C30:H30)</f>
        <v>626</v>
      </c>
      <c r="J30" s="48"/>
      <c r="K30" s="47">
        <f t="shared" si="1"/>
        <v>626</v>
      </c>
    </row>
    <row r="31" spans="2:11" ht="12.75">
      <c r="B31" s="34" t="s">
        <v>56</v>
      </c>
      <c r="C31" s="51">
        <f>'[1]det equity'!C20</f>
        <v>0</v>
      </c>
      <c r="D31" s="51">
        <f>'[1]det equity'!D20</f>
        <v>0</v>
      </c>
      <c r="E31" s="51">
        <f>'[1]det equity'!E20</f>
        <v>0</v>
      </c>
      <c r="F31" s="51">
        <f>'[1]det equity'!F20</f>
        <v>0</v>
      </c>
      <c r="G31" s="51">
        <f>'[1]det equity'!G20</f>
        <v>0</v>
      </c>
      <c r="H31" s="46">
        <f>'[3]FRS equity'!$H$31</f>
        <v>9481</v>
      </c>
      <c r="I31" s="47">
        <f>SUM(C31:H31)</f>
        <v>9481</v>
      </c>
      <c r="J31" s="48">
        <f>J34-J27</f>
        <v>4956</v>
      </c>
      <c r="K31" s="47">
        <f t="shared" si="1"/>
        <v>14437</v>
      </c>
    </row>
    <row r="32" spans="2:11" ht="12.75" hidden="1">
      <c r="B32" s="34" t="s">
        <v>57</v>
      </c>
      <c r="C32" s="47"/>
      <c r="D32" s="47"/>
      <c r="E32" s="47">
        <f>+'[1]det equity'!F32</f>
        <v>0</v>
      </c>
      <c r="F32" s="47"/>
      <c r="G32" s="47"/>
      <c r="H32" s="47"/>
      <c r="I32" s="47">
        <f>SUM(C32:H32)</f>
        <v>0</v>
      </c>
      <c r="K32" s="47">
        <f t="shared" si="1"/>
        <v>0</v>
      </c>
    </row>
    <row r="33" spans="3:11" ht="12.75">
      <c r="C33" s="47"/>
      <c r="D33" s="47"/>
      <c r="E33" s="47"/>
      <c r="F33" s="47"/>
      <c r="G33" s="47"/>
      <c r="H33" s="47"/>
      <c r="I33" s="47"/>
      <c r="K33" s="47"/>
    </row>
    <row r="34" spans="2:14" ht="14.25" thickBot="1">
      <c r="B34" s="45" t="str">
        <f>'[2]FRS equity'!$B$34</f>
        <v>Balance at 31 July 2006</v>
      </c>
      <c r="C34" s="50">
        <f aca="true" t="shared" si="2" ref="C34:H34">SUM(C27:C32)</f>
        <v>53076</v>
      </c>
      <c r="D34" s="50">
        <f t="shared" si="2"/>
        <v>3715</v>
      </c>
      <c r="E34" s="50">
        <f t="shared" si="2"/>
        <v>377</v>
      </c>
      <c r="F34" s="50">
        <f t="shared" si="2"/>
        <v>1076.3063</v>
      </c>
      <c r="G34" s="50">
        <f t="shared" si="2"/>
        <v>1249</v>
      </c>
      <c r="H34" s="50">
        <f t="shared" si="2"/>
        <v>20047.793700000002</v>
      </c>
      <c r="I34" s="50">
        <f>SUM(C34:H34)</f>
        <v>79541.1</v>
      </c>
      <c r="J34" s="50">
        <v>58753</v>
      </c>
      <c r="K34" s="50">
        <f>SUM(K27:K33)</f>
        <v>138294.1</v>
      </c>
      <c r="M34" s="92">
        <f>K34-'Con BS'!D37</f>
        <v>0.10000000000582077</v>
      </c>
      <c r="N34" s="52"/>
    </row>
    <row r="35" spans="2:11" ht="13.5" thickTop="1">
      <c r="B35" s="45"/>
      <c r="C35" s="53"/>
      <c r="D35" s="53"/>
      <c r="E35" s="53"/>
      <c r="F35" s="53"/>
      <c r="G35" s="53"/>
      <c r="H35" s="53"/>
      <c r="I35" s="53"/>
      <c r="K35" s="37"/>
    </row>
    <row r="36" spans="3:11" ht="12.75">
      <c r="C36" s="37"/>
      <c r="D36" s="37"/>
      <c r="E36" s="37"/>
      <c r="F36" s="37"/>
      <c r="G36" s="37"/>
      <c r="H36" s="37"/>
      <c r="I36" s="37"/>
      <c r="K36" s="37"/>
    </row>
    <row r="37" ht="12.75">
      <c r="K37" s="37"/>
    </row>
    <row r="38" ht="12.75">
      <c r="K38" s="37"/>
    </row>
    <row r="39" ht="12.75">
      <c r="K39" s="37"/>
    </row>
    <row r="40" ht="12.75">
      <c r="K40" s="37"/>
    </row>
    <row r="41" ht="12.75">
      <c r="K41" s="37"/>
    </row>
    <row r="42" ht="12.75">
      <c r="K42" s="37"/>
    </row>
    <row r="43" ht="12.75">
      <c r="K43" s="37"/>
    </row>
    <row r="44" ht="12.75">
      <c r="K44" s="37"/>
    </row>
    <row r="45" ht="12.75">
      <c r="K45" s="37"/>
    </row>
    <row r="46" ht="12.75">
      <c r="K46" s="37"/>
    </row>
    <row r="47" ht="12.75">
      <c r="K47" s="37"/>
    </row>
    <row r="48" ht="12.75">
      <c r="K48" s="37"/>
    </row>
    <row r="49" ht="12.75">
      <c r="K49" s="37"/>
    </row>
    <row r="50" ht="12.75">
      <c r="K50" s="37"/>
    </row>
    <row r="51" ht="12.75">
      <c r="K51" s="37"/>
    </row>
  </sheetData>
  <mergeCells count="2">
    <mergeCell ref="E7:G7"/>
    <mergeCell ref="E9:F9"/>
  </mergeCells>
  <printOptions/>
  <pageMargins left="0.25" right="0.25" top="0.68" bottom="0.7" header="0.63" footer="0.5"/>
  <pageSetup fitToHeight="1" fitToWidth="1" horizontalDpi="600" verticalDpi="600" orientation="landscape"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JKM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 users</dc:creator>
  <cp:keywords/>
  <dc:description/>
  <cp:lastModifiedBy>jk</cp:lastModifiedBy>
  <cp:lastPrinted>2006-09-27T07:35:34Z</cp:lastPrinted>
  <dcterms:created xsi:type="dcterms:W3CDTF">2006-06-20T02:38:47Z</dcterms:created>
  <dcterms:modified xsi:type="dcterms:W3CDTF">2006-09-27T08:23:34Z</dcterms:modified>
  <cp:category/>
  <cp:version/>
  <cp:contentType/>
  <cp:contentStatus/>
</cp:coreProperties>
</file>